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95" tabRatio="932" activeTab="0"/>
  </bookViews>
  <sheets>
    <sheet name="Poc. strana" sheetId="1" r:id="rId1"/>
    <sheet name="Sadrzaj_Dinamika" sheetId="2" r:id="rId2"/>
    <sheet name="1 OPPR" sheetId="3" r:id="rId3"/>
    <sheet name="2 Zajed tr sred prih Zaposleni" sheetId="4" r:id="rId4"/>
    <sheet name="3 Oper Troskovi OP" sheetId="5" r:id="rId5"/>
    <sheet name="4 Trosаk Sistema" sheetId="6" r:id="rId6"/>
    <sheet name="5 PPCK" sheetId="7" r:id="rId7"/>
    <sheet name="6 Struktura izvora finans" sheetId="8" r:id="rId8"/>
    <sheet name="7 Sredstva" sheetId="9" r:id="rId9"/>
    <sheet name="8 Gubici" sheetId="10" r:id="rId10"/>
    <sheet name="9 Ostali Prih" sheetId="11" r:id="rId11"/>
    <sheet name="10 Ulaganja" sheetId="12" r:id="rId12"/>
    <sheet name="11 Prih.od Prikljuc" sheetId="13" r:id="rId13"/>
  </sheets>
  <externalReferences>
    <externalReference r:id="rId16"/>
    <externalReference r:id="rId17"/>
  </externalReferences>
  <definedNames>
    <definedName name="_xlnm.Print_Area" localSheetId="2">'1 OPPR'!$A$1:$E$20</definedName>
    <definedName name="_xlnm.Print_Area" localSheetId="11">'10 Ulaganja'!$A$1:$K$42</definedName>
    <definedName name="_xlnm.Print_Area" localSheetId="12">'11 Prih.od Prikljuc'!$A$1:$D$12</definedName>
    <definedName name="_xlnm.Print_Area" localSheetId="3">'2 Zajed tr sred prih Zaposleni'!$A$1:$G$279</definedName>
    <definedName name="_xlnm.Print_Area" localSheetId="4">'3 Oper Troskovi OP'!$A$1:$I$115</definedName>
    <definedName name="_xlnm.Print_Area" localSheetId="5">'4 Trosаk Sistema'!$A$1:$R$39</definedName>
    <definedName name="_xlnm.Print_Area" localSheetId="6">'5 PPCK'!$A$1:$E$24</definedName>
    <definedName name="_xlnm.Print_Area" localSheetId="7">'6 Struktura izvora finans'!$A$1:$H$35</definedName>
    <definedName name="_xlnm.Print_Area" localSheetId="8">'7 Sredstva'!$A$1:$D$22</definedName>
    <definedName name="_xlnm.Print_Area" localSheetId="9">'8 Gubici'!$A$1:$R$16</definedName>
    <definedName name="_xlnm.Print_Area" localSheetId="10">'9 Ostali Prih'!$A$1:$D$19</definedName>
    <definedName name="_xlnm.Print_Area" localSheetId="0">'Poc. strana'!$A$1:$I$36</definedName>
    <definedName name="_xlnm.Print_Titles" localSheetId="11">'10 Ulaganja'!$1:$6</definedName>
    <definedName name="_xlnm.Print_Titles" localSheetId="12">'11 Prih.od Prikljuc'!$1:$7</definedName>
    <definedName name="_xlnm.Print_Titles" localSheetId="3">'2 Zajed tr sred prih Zaposleni'!$1:$7</definedName>
    <definedName name="_xlnm.Print_Titles" localSheetId="4">'3 Oper Troskovi OP'!$1:$7</definedName>
    <definedName name="_xlnm.Print_Titles" localSheetId="7">'6 Struktura izvora finans'!$1:$6</definedName>
    <definedName name="_xlnm.Print_Titles" localSheetId="9">'8 Gubici'!$1:$7</definedName>
    <definedName name="_xlnm.Print_Titles" localSheetId="10">'9 Ostali Prih'!$1:$7</definedName>
    <definedName name="sab" localSheetId="5">#REF!</definedName>
    <definedName name="sab" localSheetId="1">#REF!</definedName>
    <definedName name="sab">#REF!</definedName>
  </definedNames>
  <calcPr fullCalcOnLoad="1"/>
</workbook>
</file>

<file path=xl/sharedStrings.xml><?xml version="1.0" encoding="utf-8"?>
<sst xmlns="http://schemas.openxmlformats.org/spreadsheetml/2006/main" count="1033" uniqueCount="450">
  <si>
    <t>Редни
број</t>
  </si>
  <si>
    <t>Позиција (Назив пројекта)</t>
  </si>
  <si>
    <t>УКУПНО:</t>
  </si>
  <si>
    <t xml:space="preserve">Напомене: </t>
  </si>
  <si>
    <t>у 000 динара</t>
  </si>
  <si>
    <t>4.1.1</t>
  </si>
  <si>
    <t>4.1.2</t>
  </si>
  <si>
    <t>4.1.3</t>
  </si>
  <si>
    <t>4.1.4</t>
  </si>
  <si>
    <t>4.3</t>
  </si>
  <si>
    <t>4.3.1</t>
  </si>
  <si>
    <t>4.3.2</t>
  </si>
  <si>
    <t>4.3.3</t>
  </si>
  <si>
    <t>4.3.4</t>
  </si>
  <si>
    <t>4.4</t>
  </si>
  <si>
    <t>4.6</t>
  </si>
  <si>
    <t>4.6.1</t>
  </si>
  <si>
    <t>4.6.2</t>
  </si>
  <si>
    <t>4.6.3</t>
  </si>
  <si>
    <t>4.6.4</t>
  </si>
  <si>
    <t>4.6.6</t>
  </si>
  <si>
    <t>4.6.7</t>
  </si>
  <si>
    <t>4.7</t>
  </si>
  <si>
    <t>4.8</t>
  </si>
  <si>
    <t>4.8.1</t>
  </si>
  <si>
    <t>4.8.2</t>
  </si>
  <si>
    <t>4.8.3</t>
  </si>
  <si>
    <t>4.8.4</t>
  </si>
  <si>
    <t>4.5</t>
  </si>
  <si>
    <t>4.6.5</t>
  </si>
  <si>
    <t>1.3.1</t>
  </si>
  <si>
    <t>1.3.2</t>
  </si>
  <si>
    <t>1.3.3</t>
  </si>
  <si>
    <t>Трошкови остале енергије</t>
  </si>
  <si>
    <t>Трошкови набављене електричне енергије (само за сопствене потребе)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</si>
  <si>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</si>
  <si>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</si>
  <si>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</si>
  <si>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Структура извора финансирања регулисаних средстава према пословним књигама на почетку регулаторног периода (само информативно)</t>
  </si>
  <si>
    <t>УКУПНО (1 + 2):</t>
  </si>
  <si>
    <t xml:space="preserve"> у 000 дин.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</si>
  <si>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</si>
  <si>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t>Трошкови амортизације</t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</si>
  <si>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</si>
  <si>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t>Стопа повраћаја на регулисана средства</t>
  </si>
  <si>
    <t>ППЦК (у %)</t>
  </si>
  <si>
    <t>Регулисана средства</t>
  </si>
  <si>
    <t xml:space="preserve">Трошкови за надокнаду губитака </t>
  </si>
  <si>
    <t>Остали приходи</t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</si>
  <si>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</si>
  <si>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t>4.</t>
  </si>
  <si>
    <t>Број лиценце:</t>
  </si>
  <si>
    <t>5.</t>
  </si>
  <si>
    <t>6.</t>
  </si>
  <si>
    <t>7.</t>
  </si>
  <si>
    <t>8.</t>
  </si>
  <si>
    <t>9.</t>
  </si>
  <si>
    <t>1.1.1</t>
  </si>
  <si>
    <t>1.1.2</t>
  </si>
  <si>
    <r>
      <t>СГ</t>
    </r>
    <r>
      <rPr>
        <vertAlign val="subscript"/>
        <sz val="10"/>
        <color indexed="18"/>
        <rFont val="Arial Narrow"/>
        <family val="2"/>
      </rPr>
      <t>т</t>
    </r>
  </si>
  <si>
    <t>MWh</t>
  </si>
  <si>
    <t>Остварено</t>
  </si>
  <si>
    <t>Трошкови превоза на радно место и са радног места</t>
  </si>
  <si>
    <t>Дневнице и накнаде трошкова на службеном путу</t>
  </si>
  <si>
    <t>Отпремнине за одлазак у пензију</t>
  </si>
  <si>
    <t>Јубиларне награде</t>
  </si>
  <si>
    <t>Трошкови смештаја и исхране на терену</t>
  </si>
  <si>
    <t>Помоћ радницима и породици радника</t>
  </si>
  <si>
    <t>Стипендије и кредити</t>
  </si>
  <si>
    <t>Добровољно пензионо осигурање</t>
  </si>
  <si>
    <t>Стимулативне отпремнине</t>
  </si>
  <si>
    <t>Остале накнаде трошкова запослених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</si>
  <si>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</si>
  <si>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</si>
  <si>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</si>
  <si>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</si>
  <si>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</si>
  <si>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</si>
  <si>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</si>
  <si>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</si>
  <si>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</si>
  <si>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</si>
  <si>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 xml:space="preserve">Резервни делови за одржавање </t>
  </si>
  <si>
    <t>Текуће одржавање</t>
  </si>
  <si>
    <t>Инвестиционо одржавање</t>
  </si>
  <si>
    <t>Материјал за одржавање</t>
  </si>
  <si>
    <t>Трошкови уља и мазива</t>
  </si>
  <si>
    <t>Остали трошкови материјала за израду</t>
  </si>
  <si>
    <t>Ситан инвентар, амбалажа, ХТЗ и ауто гуме у употреби</t>
  </si>
  <si>
    <t>Утрошене хемикалије</t>
  </si>
  <si>
    <t>1.1.1.1</t>
  </si>
  <si>
    <t>1.1.1.2</t>
  </si>
  <si>
    <t>Утрошени деривати нафте</t>
  </si>
  <si>
    <t>Утрошени деривати нафте за производњу</t>
  </si>
  <si>
    <t>Утрошени деривати нафте за теретна, теренска и специјална возила</t>
  </si>
  <si>
    <t>Утрошени деривати нафте за путничка возила</t>
  </si>
  <si>
    <t>Утрошени деривати нафте за одржавање</t>
  </si>
  <si>
    <t>Утрошени остали деривати нафте</t>
  </si>
  <si>
    <t>Утрошени гас</t>
  </si>
  <si>
    <t>1.3.4</t>
  </si>
  <si>
    <t>1.3.2.1</t>
  </si>
  <si>
    <t>1.3.2.2</t>
  </si>
  <si>
    <t>1.3.2.3</t>
  </si>
  <si>
    <t>1.3.2.4</t>
  </si>
  <si>
    <t>1.3.2.5</t>
  </si>
  <si>
    <t>Трошкови осталог материјала</t>
  </si>
  <si>
    <t>Трошкови материјала за услуге</t>
  </si>
  <si>
    <t>Трошкови материјала за изградњу и реконструкцију</t>
  </si>
  <si>
    <t>Трошкови основног материјала за израду</t>
  </si>
  <si>
    <t>Трошкови материјала и разервних делова за отклањање штета</t>
  </si>
  <si>
    <t>Трошкови сајмова</t>
  </si>
  <si>
    <t>3.2.1</t>
  </si>
  <si>
    <t>3.2.2</t>
  </si>
  <si>
    <t>ПТТ услуге</t>
  </si>
  <si>
    <t>Остали транспортни трошкови</t>
  </si>
  <si>
    <t>Трошкови заштите на раду</t>
  </si>
  <si>
    <t>Трошкови откривања минералног блага и накнаде штете за откуп земљишта</t>
  </si>
  <si>
    <t>Трошкови претплате</t>
  </si>
  <si>
    <t>Комуналне услуге</t>
  </si>
  <si>
    <t>Остале услуге</t>
  </si>
  <si>
    <t>Трошкови ревизије годишњих обрачуна</t>
  </si>
  <si>
    <t>Трошкови здравствених услуга</t>
  </si>
  <si>
    <t>Трошкови за стручно образовање</t>
  </si>
  <si>
    <t>Остале непроизводне услуге</t>
  </si>
  <si>
    <t>Трошкови осигурања имовине</t>
  </si>
  <si>
    <t>Трошкови осигурања возила</t>
  </si>
  <si>
    <t>Трошкови осигурања запослених</t>
  </si>
  <si>
    <t>Остали трошкови осигурања</t>
  </si>
  <si>
    <t>Трошкови накнада за коришћење добара од општег  интереса (рента)</t>
  </si>
  <si>
    <t>Трошкови пореза за еко фонд</t>
  </si>
  <si>
    <t>Трошкови накнада за коришћење вода</t>
  </si>
  <si>
    <t>Трошкови накнада за загађење животне средине</t>
  </si>
  <si>
    <t>Трошкови накнада за коришћење грађевинског земљишта</t>
  </si>
  <si>
    <t>Судски трошкови</t>
  </si>
  <si>
    <t>Остали расходи за штете, казне и пенале</t>
  </si>
  <si>
    <t>Материјал и резервни делови за одржавање</t>
  </si>
  <si>
    <t>1.1.1.1.1</t>
  </si>
  <si>
    <t>1.1.1.1.2</t>
  </si>
  <si>
    <t>1.1.1.2.1</t>
  </si>
  <si>
    <t>1.1.1.2.2</t>
  </si>
  <si>
    <t>1.1.1.2.3</t>
  </si>
  <si>
    <t>1.1.1.3</t>
  </si>
  <si>
    <t>Основни капитал</t>
  </si>
  <si>
    <t>Нераспоређени добитак</t>
  </si>
  <si>
    <t>Све остале дугорочне обавезе</t>
  </si>
  <si>
    <t>Део дугорочних кредита и осталих дугорочних обавеза које доспевају до једне године</t>
  </si>
  <si>
    <t>Све остале краткорочне финансијске обавезе</t>
  </si>
  <si>
    <t>Трошкови развоја који се не капитализују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</si>
  <si>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</si>
  <si>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</si>
  <si>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</si>
  <si>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</si>
  <si>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</si>
  <si>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</si>
  <si>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</si>
  <si>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</si>
  <si>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Радионоце, складишта, гараже</t>
  </si>
  <si>
    <t>1.1.2.1</t>
  </si>
  <si>
    <t>1.1.2.2</t>
  </si>
  <si>
    <t>1.1.2.3</t>
  </si>
  <si>
    <t>1.1.2.4</t>
  </si>
  <si>
    <t>1.1.2.5</t>
  </si>
  <si>
    <t>1.1.2.6</t>
  </si>
  <si>
    <t>УКУПНО (1 + 2 + 3 + 4+5):</t>
  </si>
  <si>
    <t>Део резервисањаза накнаде и друге бенифиције запослених који се исплаћује у регулаторном периоду</t>
  </si>
  <si>
    <t>Заједнички</t>
  </si>
  <si>
    <t>Директни</t>
  </si>
  <si>
    <t>Заједнички оперативни трошкови (1 + 2 + 3 + 4+5):</t>
  </si>
  <si>
    <t>Приходи од активирања учинака и робе</t>
  </si>
  <si>
    <t>Максимално одобрени приход</t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</si>
  <si>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</si>
  <si>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t>Средства у припреми</t>
  </si>
  <si>
    <t>Цена електричне енергије за надокнаду губитака</t>
  </si>
  <si>
    <r>
      <t>ТГ</t>
    </r>
    <r>
      <rPr>
        <vertAlign val="subscript"/>
        <sz val="10"/>
        <color indexed="18"/>
        <rFont val="Arial Narrow"/>
        <family val="2"/>
      </rPr>
      <t>т</t>
    </r>
  </si>
  <si>
    <r>
      <t>ЕИ</t>
    </r>
    <r>
      <rPr>
        <vertAlign val="subscript"/>
        <sz val="10"/>
        <color indexed="18"/>
        <rFont val="Arial Narrow"/>
        <family val="2"/>
      </rPr>
      <t>т</t>
    </r>
  </si>
  <si>
    <t>Количина електричне енергије потребна за надокнаду губитака (1.* 2. / (1-2.))</t>
  </si>
  <si>
    <t>Трошкови за надокнаду губитака (3.* 4.)</t>
  </si>
  <si>
    <t>Износ у 000 дин.</t>
  </si>
  <si>
    <t>Учешће у %</t>
  </si>
  <si>
    <t>Реална годишња каматна стопа (пондерисана по позицијама, у %)</t>
  </si>
  <si>
    <t>1</t>
  </si>
  <si>
    <t>2</t>
  </si>
  <si>
    <t>3</t>
  </si>
  <si>
    <t>6</t>
  </si>
  <si>
    <t>7</t>
  </si>
  <si>
    <t>Земљиште</t>
  </si>
  <si>
    <t>Возила</t>
  </si>
  <si>
    <t>Нето вредност средстава на почетку регулаторног периода</t>
  </si>
  <si>
    <t>Редни број</t>
  </si>
  <si>
    <t>Грађевински објекти</t>
  </si>
  <si>
    <t>Постројења и опрема</t>
  </si>
  <si>
    <t>I</t>
  </si>
  <si>
    <t>II</t>
  </si>
  <si>
    <t>III</t>
  </si>
  <si>
    <t xml:space="preserve">Дистрибуција електричне енергије </t>
  </si>
  <si>
    <t>* Телефон:</t>
  </si>
  <si>
    <t>* Телефакс:</t>
  </si>
  <si>
    <t>Нето вредност средстава прибављених без накнаде на почетку регулаторног периода</t>
  </si>
  <si>
    <t>Трошкови материјала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</si>
  <si>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</si>
  <si>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</si>
  <si>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</si>
  <si>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</si>
  <si>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</si>
  <si>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</si>
  <si>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</si>
  <si>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</si>
  <si>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</si>
  <si>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</si>
  <si>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</si>
  <si>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</si>
  <si>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</si>
  <si>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</si>
  <si>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Опис</t>
  </si>
  <si>
    <t>Приходи од продаје нуспроизвода и услуга</t>
  </si>
  <si>
    <t>Други приходи</t>
  </si>
  <si>
    <t>1.1</t>
  </si>
  <si>
    <t>1.2</t>
  </si>
  <si>
    <t>1.3</t>
  </si>
  <si>
    <t>2.1</t>
  </si>
  <si>
    <t>2.2</t>
  </si>
  <si>
    <t>2.3</t>
  </si>
  <si>
    <t>3.3</t>
  </si>
  <si>
    <t>3.1</t>
  </si>
  <si>
    <t>3.2</t>
  </si>
  <si>
    <t>3.4</t>
  </si>
  <si>
    <t>3.5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</si>
  <si>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</si>
  <si>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</si>
  <si>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</si>
  <si>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Заједничка средства</t>
  </si>
  <si>
    <t>2.4</t>
  </si>
  <si>
    <t>2.5</t>
  </si>
  <si>
    <t>2.6</t>
  </si>
  <si>
    <t>2.7</t>
  </si>
  <si>
    <t>2.8</t>
  </si>
  <si>
    <t>Заједнички остали приходи</t>
  </si>
  <si>
    <t>3.6</t>
  </si>
  <si>
    <t>3.7</t>
  </si>
  <si>
    <t>3.8</t>
  </si>
  <si>
    <t>Укупно</t>
  </si>
  <si>
    <t>Критеријум за расподелу</t>
  </si>
  <si>
    <t>Назив енергетског субјекта:</t>
  </si>
  <si>
    <t>Особа за контакт:</t>
  </si>
  <si>
    <t>Подаци за контакт:</t>
  </si>
  <si>
    <t>8</t>
  </si>
  <si>
    <t>Нематеријална улагања</t>
  </si>
  <si>
    <t>Позиција</t>
  </si>
  <si>
    <t>1.</t>
  </si>
  <si>
    <t>Трошкови материјала за израду</t>
  </si>
  <si>
    <t>Трошкови осталог материјала (режијског)</t>
  </si>
  <si>
    <t>2.</t>
  </si>
  <si>
    <t>Трошкови зарада и накнада зарада (бруто)</t>
  </si>
  <si>
    <t>Трошкови пореза и доприноса на зараде и накнаде зарада на терет послодавца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</si>
  <si>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</si>
  <si>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</si>
  <si>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</si>
  <si>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</si>
  <si>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</si>
  <si>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3.</t>
  </si>
  <si>
    <t>Трошкови услуга на изради учинака</t>
  </si>
  <si>
    <t>Трошкови истраживања</t>
  </si>
  <si>
    <t>Трошкови осталих услуга</t>
  </si>
  <si>
    <t>Трошкови чланарина</t>
  </si>
  <si>
    <t>Трошкови пореза</t>
  </si>
  <si>
    <t>Трошкови доприноса</t>
  </si>
  <si>
    <t>Трошкови заштите животне средине</t>
  </si>
  <si>
    <t>Сопствени капитал</t>
  </si>
  <si>
    <t>Позајмљени капитал</t>
  </si>
  <si>
    <t>Скраћенице</t>
  </si>
  <si>
    <t>Тражени подаци се уносе у ћелије обојене жутом бојом</t>
  </si>
  <si>
    <t>Седиште и адреса: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</si>
  <si>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</si>
  <si>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</si>
  <si>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</si>
  <si>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</si>
  <si>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</si>
  <si>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</si>
  <si>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</si>
  <si>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</si>
  <si>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</si>
  <si>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Датум обраде:</t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</si>
  <si>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</si>
  <si>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t>Трошкови накнада члановима управног и надзорног  одбора</t>
  </si>
  <si>
    <t>Трошкови пореза на имовину по годишњем решењу</t>
  </si>
  <si>
    <t>Остали трошкови пореза</t>
  </si>
  <si>
    <t>Издаци за спонзорство, донаторство и хуманитарне потребе</t>
  </si>
  <si>
    <t>Делатност</t>
  </si>
  <si>
    <t>Група рачуна, рачун</t>
  </si>
  <si>
    <t>Неуплаћени уписани капитал</t>
  </si>
  <si>
    <t>Резерве</t>
  </si>
  <si>
    <t>Ревалоризационе резерве</t>
  </si>
  <si>
    <t>Губитак</t>
  </si>
  <si>
    <t>Дугорочне обавезе</t>
  </si>
  <si>
    <t>Дугорочни кредити у земљи</t>
  </si>
  <si>
    <t>Дугорочни кредити у иностранству</t>
  </si>
  <si>
    <t>Краткорочне финансијске обавезе</t>
  </si>
  <si>
    <t>Краткорочни кредити у земљи</t>
  </si>
  <si>
    <t>Краткорочни кредити у иностранству</t>
  </si>
  <si>
    <t>Откупљене сопствене акције</t>
  </si>
  <si>
    <t>Укупно (1 + 2 + 3 + 4 + 5 - 6 - 7)</t>
  </si>
  <si>
    <t>Укупно (1 + 2)</t>
  </si>
  <si>
    <t>Агенција за енергетику Републике Србије</t>
  </si>
  <si>
    <t>4.1</t>
  </si>
  <si>
    <t>4.2</t>
  </si>
  <si>
    <t>Износ</t>
  </si>
  <si>
    <t>000 дин.</t>
  </si>
  <si>
    <t>%</t>
  </si>
  <si>
    <r>
      <t>Г</t>
    </r>
    <r>
      <rPr>
        <vertAlign val="subscript"/>
        <sz val="10"/>
        <color indexed="18"/>
        <rFont val="Arial Narrow"/>
        <family val="2"/>
      </rPr>
      <t>т</t>
    </r>
  </si>
  <si>
    <t>Сопствена средства</t>
  </si>
  <si>
    <t>Кредити од домаћих пословних банака</t>
  </si>
  <si>
    <t>Инокредити</t>
  </si>
  <si>
    <t>Донације и остала прибављања без накнаде</t>
  </si>
  <si>
    <t>Остали извори</t>
  </si>
  <si>
    <t>Остала улагања (возила, рачунари, софтвер, канцеларијски намештај и сл.)</t>
  </si>
  <si>
    <t>Година - регулаторни период (т):</t>
  </si>
  <si>
    <t>IV</t>
  </si>
  <si>
    <t>V</t>
  </si>
  <si>
    <t>VI</t>
  </si>
  <si>
    <t>VII</t>
  </si>
  <si>
    <t>VIII</t>
  </si>
  <si>
    <t>IX</t>
  </si>
  <si>
    <t>X</t>
  </si>
  <si>
    <t>у 000 дин.</t>
  </si>
  <si>
    <t>Јед. мере</t>
  </si>
  <si>
    <t>дин/kWh</t>
  </si>
  <si>
    <r>
      <t>ЦГ</t>
    </r>
    <r>
      <rPr>
        <vertAlign val="subscript"/>
        <sz val="10"/>
        <color indexed="18"/>
        <rFont val="Arial Narrow"/>
        <family val="2"/>
      </rPr>
      <t>т</t>
    </r>
  </si>
  <si>
    <t>Стање обавеза на почетку регулаторног периода (у 000 дин.)</t>
  </si>
  <si>
    <t>XI</t>
  </si>
  <si>
    <t>XII</t>
  </si>
  <si>
    <t>I - XII</t>
  </si>
  <si>
    <t>(остварено=одобрено)</t>
  </si>
  <si>
    <t>Цена сопственог капитала после опорезивања</t>
  </si>
  <si>
    <t>Пондерисана просечна цена позајмљеног капитала</t>
  </si>
  <si>
    <t>Пондерисана просечна цена капитала</t>
  </si>
  <si>
    <t>Испоручена електрична енергија</t>
  </si>
  <si>
    <t>Приходи по основу накнађених штета</t>
  </si>
  <si>
    <t>Приходи по основу обуставе испоруке ел. енергије</t>
  </si>
  <si>
    <t>MW</t>
  </si>
  <si>
    <t xml:space="preserve">Активна енергија </t>
  </si>
  <si>
    <t xml:space="preserve">Укупна реактивна енергија </t>
  </si>
  <si>
    <t>Mvarh</t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</si>
  <si>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</si>
  <si>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</si>
  <si>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1.2.1</t>
  </si>
  <si>
    <t>1.2.2</t>
  </si>
  <si>
    <t>Укупно оперативни трошкови</t>
  </si>
  <si>
    <t xml:space="preserve"> 1.1</t>
  </si>
  <si>
    <t>Принос на регулисана средства (4. * 5.)</t>
  </si>
  <si>
    <t>Прилив новчаних средстава од прикључења</t>
  </si>
  <si>
    <t>Одобрена снага</t>
  </si>
  <si>
    <t>Прекомерна снага</t>
  </si>
  <si>
    <t xml:space="preserve">  - Виша дневна тарифа</t>
  </si>
  <si>
    <t xml:space="preserve">  - Нижа дневна тарифа</t>
  </si>
  <si>
    <t>000 динара</t>
  </si>
  <si>
    <t>Неенергетске делатности</t>
  </si>
  <si>
    <t>Конто</t>
  </si>
  <si>
    <t>037 и 237</t>
  </si>
  <si>
    <t>41 без 414 и 415</t>
  </si>
  <si>
    <t>42 осим 427</t>
  </si>
  <si>
    <t>424 и 425</t>
  </si>
  <si>
    <t>420, 421, 426 и 429</t>
  </si>
  <si>
    <t>Напомена: У случају потребе повећати број редова. Позиције уносити у складу са позицијама у табели 3.</t>
  </si>
  <si>
    <t>1.3.1.1</t>
  </si>
  <si>
    <t>1.3.1.2</t>
  </si>
  <si>
    <t>Трошкови електричне енергије - сопствена потрошња у ел.енергетским објектима</t>
  </si>
  <si>
    <t>Трошкови електричне енергије - сопствена потрошња у пословним објектима и
објектима у оквиру трафо станица</t>
  </si>
  <si>
    <t>ПРЕГЛЕД ТАБЕЛА ЗА ДОСТАВЉАЊЕ ИНФОРМАЦИЈА</t>
  </si>
  <si>
    <t>Назив табеле</t>
  </si>
  <si>
    <t>Рок за доставу
података</t>
  </si>
  <si>
    <t>Форма у којој се доставља</t>
  </si>
  <si>
    <t>Електронски</t>
  </si>
  <si>
    <t>КЉУЧЕВИ ЗА РАСПОДЕЛУ ЗАЈЕДНИЧКИХ ОПЕРАТИВНИХ ТРОШКОВА, СРЕДСТАВА, ТРОШКОВА АМОРТИЗАЦИЈЕ И ОСТАЛИХ ПРИХОДА У РЕГУЛАТОРНОМ ПЕРИОДУ</t>
  </si>
  <si>
    <t>OПЕРАТИВНИ ТРОШКОВИ</t>
  </si>
  <si>
    <t>ОСТАЛИ ПРИХОДИ</t>
  </si>
  <si>
    <t>СТОПА ПРИНОСА НА РЕГУЛИСАНА СРЕДСТВА У РЕГУЛАТОРНОМ ПЕРИОДУ</t>
  </si>
  <si>
    <t>СТРУКТУРА ИЗВОРА ФИНАНСИРАЊА РЕГУЛИСАНИХ СРЕДСТАВА НА ПОЧЕТКУ РЕГУЛАТОРНОГ ПЕРИОДА</t>
  </si>
  <si>
    <t>РЕГУЛИСАНА СРЕДСТВА</t>
  </si>
  <si>
    <t>ТРОШКОВИ ЗА НАДОКНАДУ ГУБИТАКА</t>
  </si>
  <si>
    <t>ПРИХОД ОД ПРИКЉУЧЕЊА</t>
  </si>
  <si>
    <t>Електрична енергија - економско-финансијски подаци</t>
  </si>
  <si>
    <t>Трошкови резервних делова</t>
  </si>
  <si>
    <t>Трошкови једнократног отписа алата и инвентара</t>
  </si>
  <si>
    <t>1.4</t>
  </si>
  <si>
    <t>1.5</t>
  </si>
  <si>
    <t>Број запослених на крају периода (директно алоцирани запослени + припадајући део зајеничких запослених) - само информативно</t>
  </si>
  <si>
    <t>Период</t>
  </si>
  <si>
    <t>Вредност регулисаних средстава на почетку регулаторног периода (1 - 2 - 3)</t>
  </si>
  <si>
    <t>Нето вредност средстава на крају регулаторног периода</t>
  </si>
  <si>
    <t>Нето вредност средстава прибављених без накнаде на крају регулаторног периода</t>
  </si>
  <si>
    <t>Нето вредност средстава у припреми и аванса датих за набавку истих на почетку регулаторног периода, а која неће бити (односно нису) активирана у регулаторном периоду или која нису оправдана и/или ефикасна</t>
  </si>
  <si>
    <t>Нето вредност средстава у припреми и аванса датих за набавку истих на крају регулаторног периода, а која неће бити (односно нису) активирана у регулаторном периоду или која нису оправдана и/или ефикасна</t>
  </si>
  <si>
    <t>Вредност регулисаних средстава на крају регулаторног периода (5 - 6 - 7)</t>
  </si>
  <si>
    <t>Регулисана средства у регулаторном периоду ((4 + 8) / 2)</t>
  </si>
  <si>
    <t>УЛАГАЊА У РЕГУЛАТОРНОМ ПЕРИОДУ</t>
  </si>
  <si>
    <t>ОПРАВДАН ПРИХОД</t>
  </si>
  <si>
    <t xml:space="preserve">Остварена стопа губитака електричне енергије </t>
  </si>
  <si>
    <t>Енергетска делатност:</t>
  </si>
  <si>
    <t>Добици од продаје регулисаних средстава</t>
  </si>
  <si>
    <t>Приходи по основу нестандардних услуга</t>
  </si>
  <si>
    <t>Одобрено</t>
  </si>
  <si>
    <t>Укупно остварено улагања
 (3) + (4) + (5) + (6) + (7) + (8)</t>
  </si>
  <si>
    <t>Производна улагања</t>
  </si>
  <si>
    <t>Возила и транспортна средства</t>
  </si>
  <si>
    <t>Рачунари</t>
  </si>
  <si>
    <t>Алати, мерни уређаји и опрема за погоне</t>
  </si>
  <si>
    <t>Намештај</t>
  </si>
  <si>
    <t>Улагања која нису у функцији обављања енергетске делатности (стамбена изградња и сл.)</t>
  </si>
  <si>
    <t>Укупно (I + II + III)</t>
  </si>
  <si>
    <t>Учешће %</t>
  </si>
  <si>
    <t>Дистрибуција електричне енергије и управљање затвореним дистрибутивним системом</t>
  </si>
  <si>
    <t>Дистрибуција 
електричне енергије
 и управљање
затвореним 
дистрибутивним
системом</t>
  </si>
  <si>
    <t>Дистрибуција електричне енергије
 и управљање затвореним 
дистрибутивним системом</t>
  </si>
  <si>
    <t>Дистрибуција електричне енергије
 и управљање затвореним дистрибутивним системом</t>
  </si>
  <si>
    <t>Делатност -  Дистрибуција електричне енергије и управљање затвореним дистрибутивним системом</t>
  </si>
  <si>
    <t>Приход од прикључака</t>
  </si>
  <si>
    <t>Активна снага</t>
  </si>
  <si>
    <t>Табела: ЕЕ-5-1 ОПРАВДАН ПРИХОД</t>
  </si>
  <si>
    <t>Табела: ЕЕ-5-2 КЉУЧЕВИ ЗА РАСПОДЕЛУ ЗАЈЕДНИЧКИХ ОПЕРАТИВНИХ ТРОШКОВА, СРЕДСТАВА, ТРОШКОВА АМОРТИЗАЦИЈЕ И ОСТАЛИХ ПРИХОДА У РЕГУЛАТОРНОМ ПЕРИОДУ</t>
  </si>
  <si>
    <t>Табела: ЕЕ-5-3 OПЕРАТИВНИ ТРОШКОВИ</t>
  </si>
  <si>
    <t>Трошкови коришћења система</t>
  </si>
  <si>
    <t>Оперативни трошкови пре укључивања трошкова система</t>
  </si>
  <si>
    <t>Табела: ЕЕ-5-5 СТОПА ПРИНОСА НА РЕГУЛИСАНА СРЕДСТВА У РЕГУЛАТОРНОМ ПЕРИОДУ</t>
  </si>
  <si>
    <t>Табела: ЕЕ-5-6 СТРУКТУРА ИЗВОРА ФИНАНСИРАЊА РЕГУЛИСАНИХ СРЕДСТАВА НА ПОЧЕТКУ РЕГУЛАТОРНОГ ПЕРИОДА (Сопствени капитал)</t>
  </si>
  <si>
    <t>Табела: ЕЕ-5-7 РЕГУЛИСАНА СРЕДСТВА</t>
  </si>
  <si>
    <t xml:space="preserve">Табела: ЕЕ-5-8 ТРОШКОВИ ЗА НАДОКНАДУ ГУБИТАКА </t>
  </si>
  <si>
    <t>Табела: ЕЕ-5-9 ОСТАЛИ ПРИХОДИ</t>
  </si>
  <si>
    <t>Средства корисника система</t>
  </si>
  <si>
    <t>ТРОШКОВИ КОРИШЋЕЊА СИСТЕМА</t>
  </si>
  <si>
    <t>ЕЕ-5-1</t>
  </si>
  <si>
    <t>ЕЕ-5-2</t>
  </si>
  <si>
    <t>ЕЕ-5-3</t>
  </si>
  <si>
    <t>ЕЕ-5-4</t>
  </si>
  <si>
    <t>ЕЕ-5-5</t>
  </si>
  <si>
    <t>ЕЕ-5-6</t>
  </si>
  <si>
    <t>ЕЕ-5-7</t>
  </si>
  <si>
    <t>ЕЕ-5-8</t>
  </si>
  <si>
    <t>ЕЕ-5-9</t>
  </si>
  <si>
    <t>ЕЕ-5-11</t>
  </si>
  <si>
    <r>
      <t>ОТпс</t>
    </r>
    <r>
      <rPr>
        <vertAlign val="subscript"/>
        <sz val="10"/>
        <color indexed="18"/>
        <rFont val="Arial Narrow"/>
        <family val="2"/>
      </rPr>
      <t>т</t>
    </r>
  </si>
  <si>
    <r>
      <t>ТС</t>
    </r>
    <r>
      <rPr>
        <vertAlign val="subscript"/>
        <sz val="10"/>
        <color indexed="18"/>
        <rFont val="Arial Narrow"/>
        <family val="2"/>
      </rPr>
      <t>т</t>
    </r>
  </si>
  <si>
    <t>Табела: ЕЕ-5-6а СТРУКТУРА ИЗВОРА ФИНАНСИРАЊА РЕГУЛИСАНИХ СРЕДСТАВА НА ПОЧЕТКУ РЕГУЛАТОРНОГ ПЕРИОДА (Позајмљени капитал)</t>
  </si>
  <si>
    <t>Табела: ЕЕ-5-10 УЛАГАЊА У РЕГУЛАТОРНОМ ПЕРИОДУ</t>
  </si>
  <si>
    <t>Табела: ЕЕ-5-11 ПРИХОД ОД ПРИКЉУЧЕЊА</t>
  </si>
  <si>
    <t>ЕЕ-5-10</t>
  </si>
  <si>
    <t>Трошкови коришћења система за пренос/дистрибуцију електричне енергије</t>
  </si>
  <si>
    <t>Трошкови коришћења система за пренос/дистрибуцију електричне енергије евидентирају се на конту:</t>
  </si>
  <si>
    <t>Трошкови коришћења преносног/дистрибутивног система</t>
  </si>
  <si>
    <t>Одобрене цене ЕМС/ЕПС Дистрибуција</t>
  </si>
  <si>
    <t>Табела: ЕЕ-5-4 ТРОШКОВИ КОРИШЋЕЊА СИСТЕМА НА КОЈИ ЈЕ ПОВЕЗАН ЗАТВОРЕНИ ДИСТРИБУТИВНИ СИСТЕМ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</si>
</sst>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General_)"/>
    <numFmt numFmtId="174" formatCode="0.0%"/>
    <numFmt numFmtId="175" formatCode="#,##0.0"/>
    <numFmt numFmtId="176" formatCode="0.000"/>
    <numFmt numFmtId="177" formatCode="#,##0.000"/>
    <numFmt numFmtId="178" formatCode="0.0000"/>
    <numFmt numFmtId="179" formatCode="#,##0.000000"/>
    <numFmt numFmtId="180" formatCode="#,##0.00000"/>
    <numFmt numFmtId="181" formatCode="#,##0\ &quot;Дин.&quot;;\-#,##0\ &quot;Дин.&quot;"/>
    <numFmt numFmtId="182" formatCode="#,##0\ &quot;Дин.&quot;;[Red]\-#,##0\ &quot;Дин.&quot;"/>
    <numFmt numFmtId="183" formatCode="#,##0.00\ &quot;Дин.&quot;;\-#,##0.00\ &quot;Дин.&quot;"/>
    <numFmt numFmtId="184" formatCode="#,##0.00\ &quot;Дин.&quot;;[Red]\-#,##0.00\ &quot;Дин.&quot;"/>
    <numFmt numFmtId="185" formatCode="_-* #,##0\ &quot;Дин.&quot;_-;\-* #,##0\ &quot;Дин.&quot;_-;_-* &quot;-&quot;\ &quot;Дин.&quot;_-;_-@_-"/>
    <numFmt numFmtId="186" formatCode="_-* #,##0\ _Д_и_н_._-;\-* #,##0\ _Д_и_н_._-;_-* &quot;-&quot;\ _Д_и_н_._-;_-@_-"/>
    <numFmt numFmtId="187" formatCode="_-* #,##0.00\ &quot;Дин.&quot;_-;\-* #,##0.00\ &quot;Дин.&quot;_-;_-* &quot;-&quot;??\ &quot;Дин.&quot;_-;_-@_-"/>
    <numFmt numFmtId="188" formatCode="_-* #,##0.00\ _Д_и_н_._-;\-* #,##0.00\ _Д_и_н_._-;_-* &quot;-&quot;??\ _Д_и_н_._-;_-@_-"/>
    <numFmt numFmtId="189" formatCode="#,##0;[Red]#,##0"/>
    <numFmt numFmtId="190" formatCode="0.0"/>
    <numFmt numFmtId="191" formatCode="#,##0.0000"/>
    <numFmt numFmtId="192" formatCode="#,##0.0000000"/>
    <numFmt numFmtId="193" formatCode="0.00000"/>
    <numFmt numFmtId="194" formatCode="mmm/yyyy"/>
    <numFmt numFmtId="195" formatCode="[$-241A]d\.\ mmmm\ yyyy"/>
    <numFmt numFmtId="196" formatCode="mmm\-yyyy"/>
  </numFmts>
  <fonts count="53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sz val="10"/>
      <name val="Arial Narrow"/>
      <family val="2"/>
    </font>
    <font>
      <i/>
      <sz val="10"/>
      <color indexed="18"/>
      <name val="Arial Narrow"/>
      <family val="2"/>
    </font>
    <font>
      <sz val="12"/>
      <name val="Times New Roman"/>
      <family val="1"/>
    </font>
    <font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 Narrow"/>
      <family val="2"/>
    </font>
    <font>
      <sz val="10"/>
      <name val="Times New Roman"/>
      <family val="1"/>
    </font>
    <font>
      <sz val="10"/>
      <color indexed="18"/>
      <name val="Symbol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56"/>
      <name val="Arial Narrow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3" tint="-0.4999699890613556"/>
      <name val="Arial Narrow"/>
      <family val="2"/>
    </font>
    <font>
      <sz val="10"/>
      <color rgb="FF000099"/>
      <name val="Arial Narrow"/>
      <family val="2"/>
    </font>
    <font>
      <sz val="10"/>
      <color rgb="FF000080"/>
      <name val="Arial Narrow"/>
      <family val="2"/>
    </font>
    <font>
      <sz val="10"/>
      <color theme="3" tint="-0.24997000396251678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double"/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2" fillId="0" borderId="0">
      <alignment/>
      <protection/>
    </xf>
    <xf numFmtId="173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3">
    <xf numFmtId="0" fontId="0" fillId="0" borderId="0" xfId="0" applyAlignment="1">
      <alignment/>
    </xf>
    <xf numFmtId="0" fontId="3" fillId="32" borderId="0" xfId="0" applyFont="1" applyFill="1" applyAlignment="1">
      <alignment vertical="center"/>
    </xf>
    <xf numFmtId="49" fontId="3" fillId="32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9" fontId="3" fillId="33" borderId="11" xfId="0" applyNumberFormat="1" applyFont="1" applyFill="1" applyBorder="1" applyAlignment="1" applyProtection="1">
      <alignment/>
      <protection locked="0"/>
    </xf>
    <xf numFmtId="9" fontId="3" fillId="33" borderId="10" xfId="0" applyNumberFormat="1" applyFont="1" applyFill="1" applyBorder="1" applyAlignment="1" applyProtection="1">
      <alignment/>
      <protection locked="0"/>
    </xf>
    <xf numFmtId="9" fontId="3" fillId="33" borderId="12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2" borderId="0" xfId="0" applyFont="1" applyFill="1" applyAlignment="1">
      <alignment horizontal="right" vertical="center"/>
    </xf>
    <xf numFmtId="0" fontId="3" fillId="32" borderId="11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3" fontId="3" fillId="32" borderId="14" xfId="0" applyNumberFormat="1" applyFont="1" applyFill="1" applyBorder="1" applyAlignment="1">
      <alignment horizontal="right" vertical="center"/>
    </xf>
    <xf numFmtId="3" fontId="3" fillId="32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3" fontId="3" fillId="32" borderId="11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/>
    </xf>
    <xf numFmtId="0" fontId="3" fillId="32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3" fillId="32" borderId="0" xfId="0" applyNumberFormat="1" applyFont="1" applyFill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32" borderId="21" xfId="0" applyNumberFormat="1" applyFont="1" applyFill="1" applyBorder="1" applyAlignment="1">
      <alignment horizontal="center" vertical="center"/>
    </xf>
    <xf numFmtId="49" fontId="3" fillId="32" borderId="22" xfId="0" applyNumberFormat="1" applyFont="1" applyFill="1" applyBorder="1" applyAlignment="1">
      <alignment horizontal="center" vertical="center"/>
    </xf>
    <xf numFmtId="49" fontId="3" fillId="32" borderId="23" xfId="0" applyNumberFormat="1" applyFont="1" applyFill="1" applyBorder="1" applyAlignment="1">
      <alignment horizontal="center" vertical="center"/>
    </xf>
    <xf numFmtId="49" fontId="3" fillId="32" borderId="19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172" fontId="3" fillId="0" borderId="0" xfId="74" applyNumberFormat="1" applyFont="1" applyFill="1" applyBorder="1" applyAlignment="1" applyProtection="1">
      <alignment horizontal="center" vertical="center"/>
      <protection/>
    </xf>
    <xf numFmtId="172" fontId="3" fillId="0" borderId="16" xfId="74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172" fontId="3" fillId="0" borderId="0" xfId="74" applyNumberFormat="1" applyFont="1" applyFill="1" applyBorder="1" applyAlignment="1" applyProtection="1">
      <alignment horizontal="center"/>
      <protection/>
    </xf>
    <xf numFmtId="172" fontId="3" fillId="0" borderId="0" xfId="74" applyNumberFormat="1" applyFont="1" applyFill="1" applyBorder="1" applyAlignment="1" applyProtection="1">
      <alignment horizontal="left"/>
      <protection/>
    </xf>
    <xf numFmtId="172" fontId="3" fillId="0" borderId="28" xfId="74" applyNumberFormat="1" applyFont="1" applyFill="1" applyBorder="1" applyAlignment="1" applyProtection="1">
      <alignment horizontal="center" vertical="center" wrapText="1"/>
      <protection/>
    </xf>
    <xf numFmtId="172" fontId="3" fillId="0" borderId="10" xfId="74" applyNumberFormat="1" applyFont="1" applyFill="1" applyBorder="1" applyAlignment="1" applyProtection="1">
      <alignment horizontal="left" vertical="center" wrapText="1"/>
      <protection/>
    </xf>
    <xf numFmtId="0" fontId="3" fillId="0" borderId="29" xfId="0" applyFont="1" applyFill="1" applyBorder="1" applyAlignment="1">
      <alignment horizontal="center" vertical="center"/>
    </xf>
    <xf numFmtId="172" fontId="3" fillId="0" borderId="30" xfId="74" applyNumberFormat="1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>
      <alignment horizontal="center" vertical="center"/>
    </xf>
    <xf numFmtId="172" fontId="3" fillId="0" borderId="32" xfId="74" applyNumberFormat="1" applyFont="1" applyFill="1" applyBorder="1" applyAlignment="1" applyProtection="1">
      <alignment horizontal="left" vertical="center" wrapText="1"/>
      <protection/>
    </xf>
    <xf numFmtId="3" fontId="3" fillId="0" borderId="3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3" fontId="3" fillId="0" borderId="0" xfId="75" applyFont="1" applyFill="1">
      <alignment/>
      <protection/>
    </xf>
    <xf numFmtId="172" fontId="3" fillId="0" borderId="25" xfId="74" applyNumberFormat="1" applyFont="1" applyFill="1" applyBorder="1" applyAlignment="1" applyProtection="1">
      <alignment horizontal="center" vertical="center" wrapText="1"/>
      <protection/>
    </xf>
    <xf numFmtId="172" fontId="3" fillId="0" borderId="0" xfId="74" applyNumberFormat="1" applyFont="1" applyFill="1" applyBorder="1" applyAlignment="1" applyProtection="1">
      <alignment horizontal="center" vertical="center" wrapText="1"/>
      <protection/>
    </xf>
    <xf numFmtId="49" fontId="3" fillId="32" borderId="0" xfId="0" applyNumberFormat="1" applyFont="1" applyFill="1" applyBorder="1" applyAlignment="1">
      <alignment/>
    </xf>
    <xf numFmtId="49" fontId="3" fillId="32" borderId="0" xfId="0" applyNumberFormat="1" applyFont="1" applyFill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72" fontId="3" fillId="0" borderId="35" xfId="74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/>
    </xf>
    <xf numFmtId="0" fontId="3" fillId="32" borderId="36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/>
    </xf>
    <xf numFmtId="172" fontId="3" fillId="0" borderId="35" xfId="74" applyNumberFormat="1" applyFont="1" applyFill="1" applyBorder="1" applyAlignment="1" applyProtection="1">
      <alignment horizontal="center" vertical="center" wrapText="1"/>
      <protection/>
    </xf>
    <xf numFmtId="172" fontId="3" fillId="0" borderId="37" xfId="74" applyNumberFormat="1" applyFont="1" applyFill="1" applyBorder="1" applyAlignment="1" applyProtection="1">
      <alignment horizontal="center" vertical="center" wrapText="1"/>
      <protection/>
    </xf>
    <xf numFmtId="0" fontId="3" fillId="32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172" fontId="3" fillId="0" borderId="16" xfId="74" applyNumberFormat="1" applyFont="1" applyFill="1" applyBorder="1" applyAlignment="1" applyProtection="1">
      <alignment horizontal="left" vertical="center" wrapText="1"/>
      <protection/>
    </xf>
    <xf numFmtId="172" fontId="3" fillId="0" borderId="16" xfId="74" applyNumberFormat="1" applyFont="1" applyFill="1" applyBorder="1" applyAlignment="1" applyProtection="1">
      <alignment horizontal="center" vertical="center" wrapText="1"/>
      <protection/>
    </xf>
    <xf numFmtId="173" fontId="3" fillId="0" borderId="19" xfId="75" applyFont="1" applyFill="1" applyBorder="1" applyAlignment="1">
      <alignment horizontal="center" vertical="center" wrapText="1"/>
      <protection/>
    </xf>
    <xf numFmtId="173" fontId="3" fillId="0" borderId="13" xfId="75" applyFont="1" applyFill="1" applyBorder="1" applyAlignment="1">
      <alignment vertical="center" wrapText="1"/>
      <protection/>
    </xf>
    <xf numFmtId="173" fontId="3" fillId="0" borderId="13" xfId="75" applyFont="1" applyFill="1" applyBorder="1" applyAlignment="1">
      <alignment horizontal="center" vertical="center" wrapText="1"/>
      <protection/>
    </xf>
    <xf numFmtId="3" fontId="3" fillId="0" borderId="13" xfId="75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32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2" fontId="3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172" fontId="3" fillId="0" borderId="38" xfId="7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3" fillId="32" borderId="30" xfId="0" applyFont="1" applyFill="1" applyBorder="1" applyAlignment="1">
      <alignment vertical="center"/>
    </xf>
    <xf numFmtId="0" fontId="3" fillId="32" borderId="32" xfId="0" applyFont="1" applyFill="1" applyBorder="1" applyAlignment="1">
      <alignment vertical="center"/>
    </xf>
    <xf numFmtId="173" fontId="6" fillId="34" borderId="0" xfId="75" applyFont="1" applyFill="1" applyBorder="1" applyAlignment="1">
      <alignment vertical="center"/>
      <protection/>
    </xf>
    <xf numFmtId="173" fontId="3" fillId="34" borderId="0" xfId="75" applyFont="1" applyFill="1" applyBorder="1" applyAlignment="1">
      <alignment horizontal="right" vertical="center"/>
      <protection/>
    </xf>
    <xf numFmtId="173" fontId="3" fillId="34" borderId="0" xfId="75" applyFont="1" applyFill="1" applyBorder="1" applyAlignment="1">
      <alignment vertical="center"/>
      <protection/>
    </xf>
    <xf numFmtId="0" fontId="3" fillId="32" borderId="18" xfId="0" applyFont="1" applyFill="1" applyBorder="1" applyAlignment="1">
      <alignment horizontal="center" vertical="center"/>
    </xf>
    <xf numFmtId="173" fontId="3" fillId="32" borderId="20" xfId="75" applyFont="1" applyFill="1" applyBorder="1" applyAlignment="1">
      <alignment vertical="center"/>
      <protection/>
    </xf>
    <xf numFmtId="0" fontId="3" fillId="32" borderId="29" xfId="0" applyFont="1" applyFill="1" applyBorder="1" applyAlignment="1">
      <alignment horizontal="center" vertical="center"/>
    </xf>
    <xf numFmtId="173" fontId="3" fillId="32" borderId="30" xfId="75" applyFont="1" applyFill="1" applyBorder="1" applyAlignment="1">
      <alignment vertical="center"/>
      <protection/>
    </xf>
    <xf numFmtId="0" fontId="3" fillId="32" borderId="31" xfId="0" applyFont="1" applyFill="1" applyBorder="1" applyAlignment="1">
      <alignment horizontal="center" vertical="center"/>
    </xf>
    <xf numFmtId="49" fontId="3" fillId="32" borderId="0" xfId="0" applyNumberFormat="1" applyFont="1" applyFill="1" applyAlignment="1">
      <alignment horizontal="right"/>
    </xf>
    <xf numFmtId="0" fontId="3" fillId="32" borderId="39" xfId="0" applyFont="1" applyFill="1" applyBorder="1" applyAlignment="1">
      <alignment horizontal="center"/>
    </xf>
    <xf numFmtId="0" fontId="3" fillId="32" borderId="20" xfId="0" applyFont="1" applyFill="1" applyBorder="1" applyAlignment="1">
      <alignment/>
    </xf>
    <xf numFmtId="0" fontId="3" fillId="32" borderId="20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 horizontal="left" vertical="center"/>
      <protection/>
    </xf>
    <xf numFmtId="2" fontId="3" fillId="0" borderId="0" xfId="0" applyNumberFormat="1" applyFont="1" applyAlignment="1" applyProtection="1">
      <alignment horizontal="left" vertical="center"/>
      <protection/>
    </xf>
    <xf numFmtId="49" fontId="3" fillId="32" borderId="0" xfId="0" applyNumberFormat="1" applyFont="1" applyFill="1" applyAlignment="1" applyProtection="1">
      <alignment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left" wrapText="1"/>
      <protection/>
    </xf>
    <xf numFmtId="3" fontId="3" fillId="0" borderId="42" xfId="0" applyNumberFormat="1" applyFont="1" applyFill="1" applyBorder="1" applyAlignment="1" applyProtection="1">
      <alignment/>
      <protection/>
    </xf>
    <xf numFmtId="3" fontId="3" fillId="0" borderId="43" xfId="0" applyNumberFormat="1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wrapText="1"/>
      <protection/>
    </xf>
    <xf numFmtId="3" fontId="3" fillId="0" borderId="16" xfId="0" applyNumberFormat="1" applyFont="1" applyFill="1" applyBorder="1" applyAlignment="1" applyProtection="1">
      <alignment/>
      <protection/>
    </xf>
    <xf numFmtId="9" fontId="3" fillId="0" borderId="25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36" xfId="0" applyFont="1" applyFill="1" applyBorder="1" applyAlignment="1" applyProtection="1">
      <alignment horizontal="right" vertical="center"/>
      <protection/>
    </xf>
    <xf numFmtId="3" fontId="3" fillId="0" borderId="25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>
      <alignment vertical="center" wrapText="1"/>
    </xf>
    <xf numFmtId="3" fontId="3" fillId="32" borderId="44" xfId="0" applyNumberFormat="1" applyFont="1" applyFill="1" applyBorder="1" applyAlignment="1">
      <alignment horizontal="right" vertical="center"/>
    </xf>
    <xf numFmtId="3" fontId="3" fillId="32" borderId="45" xfId="0" applyNumberFormat="1" applyFont="1" applyFill="1" applyBorder="1" applyAlignment="1">
      <alignment horizontal="right" vertical="center"/>
    </xf>
    <xf numFmtId="3" fontId="3" fillId="32" borderId="46" xfId="0" applyNumberFormat="1" applyFont="1" applyFill="1" applyBorder="1" applyAlignment="1">
      <alignment horizontal="right" vertical="center"/>
    </xf>
    <xf numFmtId="0" fontId="3" fillId="32" borderId="25" xfId="0" applyFont="1" applyFill="1" applyBorder="1" applyAlignment="1">
      <alignment horizontal="center" vertical="center" wrapText="1"/>
    </xf>
    <xf numFmtId="3" fontId="3" fillId="32" borderId="47" xfId="0" applyNumberFormat="1" applyFont="1" applyFill="1" applyBorder="1" applyAlignment="1">
      <alignment horizontal="right" vertical="center"/>
    </xf>
    <xf numFmtId="3" fontId="3" fillId="32" borderId="48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horizontal="center" vertical="center"/>
    </xf>
    <xf numFmtId="10" fontId="3" fillId="32" borderId="0" xfId="71" applyNumberFormat="1" applyFont="1" applyFill="1" applyAlignment="1">
      <alignment vertical="center"/>
    </xf>
    <xf numFmtId="10" fontId="3" fillId="0" borderId="13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center" vertical="center"/>
    </xf>
    <xf numFmtId="172" fontId="3" fillId="0" borderId="28" xfId="74" applyNumberFormat="1" applyFont="1" applyFill="1" applyBorder="1" applyAlignment="1" applyProtection="1">
      <alignment horizontal="left" vertical="center" wrapText="1"/>
      <protection/>
    </xf>
    <xf numFmtId="0" fontId="3" fillId="0" borderId="50" xfId="0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0" fontId="3" fillId="33" borderId="11" xfId="0" applyFont="1" applyFill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3" fillId="33" borderId="12" xfId="0" applyFont="1" applyFill="1" applyBorder="1" applyAlignment="1" applyProtection="1">
      <alignment wrapText="1"/>
      <protection locked="0"/>
    </xf>
    <xf numFmtId="0" fontId="3" fillId="33" borderId="51" xfId="0" applyFont="1" applyFill="1" applyBorder="1" applyAlignment="1" applyProtection="1">
      <alignment wrapText="1"/>
      <protection locked="0"/>
    </xf>
    <xf numFmtId="9" fontId="3" fillId="33" borderId="51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3" fontId="3" fillId="33" borderId="47" xfId="0" applyNumberFormat="1" applyFont="1" applyFill="1" applyBorder="1" applyAlignment="1" applyProtection="1">
      <alignment horizontal="right" vertical="center"/>
      <protection locked="0"/>
    </xf>
    <xf numFmtId="3" fontId="3" fillId="33" borderId="48" xfId="0" applyNumberFormat="1" applyFont="1" applyFill="1" applyBorder="1" applyAlignment="1" applyProtection="1">
      <alignment horizontal="right" vertical="center"/>
      <protection locked="0"/>
    </xf>
    <xf numFmtId="3" fontId="3" fillId="33" borderId="52" xfId="0" applyNumberFormat="1" applyFont="1" applyFill="1" applyBorder="1" applyAlignment="1" applyProtection="1">
      <alignment horizontal="right" vertical="center"/>
      <protection locked="0"/>
    </xf>
    <xf numFmtId="3" fontId="3" fillId="33" borderId="45" xfId="0" applyNumberFormat="1" applyFont="1" applyFill="1" applyBorder="1" applyAlignment="1" applyProtection="1">
      <alignment horizontal="right" vertical="center"/>
      <protection locked="0"/>
    </xf>
    <xf numFmtId="3" fontId="3" fillId="33" borderId="12" xfId="0" applyNumberFormat="1" applyFont="1" applyFill="1" applyBorder="1" applyAlignment="1" applyProtection="1">
      <alignment horizontal="right" vertical="center"/>
      <protection locked="0"/>
    </xf>
    <xf numFmtId="3" fontId="3" fillId="33" borderId="53" xfId="0" applyNumberFormat="1" applyFont="1" applyFill="1" applyBorder="1" applyAlignment="1" applyProtection="1">
      <alignment horizontal="right" vertical="center"/>
      <protection locked="0"/>
    </xf>
    <xf numFmtId="10" fontId="3" fillId="33" borderId="28" xfId="0" applyNumberFormat="1" applyFont="1" applyFill="1" applyBorder="1" applyAlignment="1" applyProtection="1">
      <alignment horizontal="right" vertical="center"/>
      <protection locked="0"/>
    </xf>
    <xf numFmtId="3" fontId="3" fillId="33" borderId="54" xfId="0" applyNumberFormat="1" applyFont="1" applyFill="1" applyBorder="1" applyAlignment="1" applyProtection="1">
      <alignment horizontal="right" vertical="center"/>
      <protection locked="0"/>
    </xf>
    <xf numFmtId="10" fontId="3" fillId="0" borderId="11" xfId="0" applyNumberFormat="1" applyFont="1" applyFill="1" applyBorder="1" applyAlignment="1">
      <alignment horizontal="right" vertical="center"/>
    </xf>
    <xf numFmtId="10" fontId="3" fillId="33" borderId="10" xfId="0" applyNumberFormat="1" applyFont="1" applyFill="1" applyBorder="1" applyAlignment="1" applyProtection="1">
      <alignment horizontal="right" vertical="center"/>
      <protection locked="0"/>
    </xf>
    <xf numFmtId="10" fontId="3" fillId="0" borderId="10" xfId="0" applyNumberFormat="1" applyFont="1" applyFill="1" applyBorder="1" applyAlignment="1">
      <alignment horizontal="right" vertical="center"/>
    </xf>
    <xf numFmtId="10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7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47" xfId="0" applyNumberFormat="1" applyFont="1" applyFill="1" applyBorder="1" applyAlignment="1" applyProtection="1">
      <alignment horizontal="right" vertical="center" wrapText="1"/>
      <protection/>
    </xf>
    <xf numFmtId="3" fontId="3" fillId="0" borderId="48" xfId="0" applyNumberFormat="1" applyFont="1" applyFill="1" applyBorder="1" applyAlignment="1" applyProtection="1">
      <alignment horizontal="right" vertical="center" wrapText="1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3" fontId="3" fillId="0" borderId="52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30" xfId="0" applyNumberFormat="1" applyFont="1" applyFill="1" applyBorder="1" applyAlignment="1" applyProtection="1">
      <alignment horizontal="right" vertical="center" wrapText="1"/>
      <protection/>
    </xf>
    <xf numFmtId="3" fontId="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9" fontId="3" fillId="33" borderId="30" xfId="0" applyNumberFormat="1" applyFont="1" applyFill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9" fontId="3" fillId="0" borderId="16" xfId="0" applyNumberFormat="1" applyFont="1" applyFill="1" applyBorder="1" applyAlignment="1" applyProtection="1">
      <alignment/>
      <protection locked="0"/>
    </xf>
    <xf numFmtId="3" fontId="3" fillId="0" borderId="57" xfId="0" applyNumberFormat="1" applyFont="1" applyFill="1" applyBorder="1" applyAlignment="1" applyProtection="1">
      <alignment/>
      <protection/>
    </xf>
    <xf numFmtId="49" fontId="3" fillId="0" borderId="30" xfId="0" applyNumberFormat="1" applyFont="1" applyFill="1" applyBorder="1" applyAlignment="1" applyProtection="1">
      <alignment horizontal="left" vertical="center" wrapText="1"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3" fillId="0" borderId="51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wrapText="1"/>
      <protection/>
    </xf>
    <xf numFmtId="49" fontId="3" fillId="0" borderId="12" xfId="0" applyNumberFormat="1" applyFont="1" applyFill="1" applyBorder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wrapText="1"/>
      <protection/>
    </xf>
    <xf numFmtId="49" fontId="3" fillId="0" borderId="51" xfId="0" applyNumberFormat="1" applyFont="1" applyFill="1" applyBorder="1" applyAlignment="1" applyProtection="1">
      <alignment wrapText="1"/>
      <protection/>
    </xf>
    <xf numFmtId="9" fontId="3" fillId="0" borderId="59" xfId="0" applyNumberFormat="1" applyFont="1" applyFill="1" applyBorder="1" applyAlignment="1" applyProtection="1">
      <alignment/>
      <protection/>
    </xf>
    <xf numFmtId="9" fontId="3" fillId="0" borderId="57" xfId="0" applyNumberFormat="1" applyFont="1" applyFill="1" applyBorder="1" applyAlignment="1" applyProtection="1">
      <alignment/>
      <protection/>
    </xf>
    <xf numFmtId="9" fontId="3" fillId="0" borderId="58" xfId="0" applyNumberFormat="1" applyFont="1" applyFill="1" applyBorder="1" applyAlignment="1" applyProtection="1">
      <alignment/>
      <protection/>
    </xf>
    <xf numFmtId="9" fontId="3" fillId="0" borderId="62" xfId="0" applyNumberFormat="1" applyFont="1" applyFill="1" applyBorder="1" applyAlignment="1" applyProtection="1">
      <alignment/>
      <protection/>
    </xf>
    <xf numFmtId="9" fontId="3" fillId="0" borderId="63" xfId="0" applyNumberFormat="1" applyFont="1" applyFill="1" applyBorder="1" applyAlignment="1" applyProtection="1">
      <alignment/>
      <protection/>
    </xf>
    <xf numFmtId="9" fontId="3" fillId="0" borderId="61" xfId="0" applyNumberFormat="1" applyFont="1" applyFill="1" applyBorder="1" applyAlignment="1" applyProtection="1">
      <alignment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32" borderId="65" xfId="0" applyFont="1" applyFill="1" applyBorder="1" applyAlignment="1">
      <alignment horizontal="center"/>
    </xf>
    <xf numFmtId="0" fontId="3" fillId="32" borderId="51" xfId="0" applyFont="1" applyFill="1" applyBorder="1" applyAlignment="1">
      <alignment/>
    </xf>
    <xf numFmtId="0" fontId="3" fillId="32" borderId="51" xfId="0" applyFont="1" applyFill="1" applyBorder="1" applyAlignment="1">
      <alignment horizontal="center"/>
    </xf>
    <xf numFmtId="4" fontId="3" fillId="33" borderId="28" xfId="0" applyNumberFormat="1" applyFont="1" applyFill="1" applyBorder="1" applyAlignment="1" applyProtection="1">
      <alignment horizontal="right" vertical="center"/>
      <protection locked="0"/>
    </xf>
    <xf numFmtId="3" fontId="3" fillId="32" borderId="28" xfId="0" applyNumberFormat="1" applyFont="1" applyFill="1" applyBorder="1" applyAlignment="1" applyProtection="1">
      <alignment horizontal="right" vertical="center"/>
      <protection locked="0"/>
    </xf>
    <xf numFmtId="3" fontId="3" fillId="33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>
      <alignment vertical="center"/>
    </xf>
    <xf numFmtId="9" fontId="3" fillId="0" borderId="66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wrapText="1"/>
      <protection locked="0"/>
    </xf>
    <xf numFmtId="9" fontId="3" fillId="0" borderId="16" xfId="0" applyNumberFormat="1" applyFont="1" applyFill="1" applyBorder="1" applyAlignment="1" applyProtection="1">
      <alignment horizontal="right" vertical="center" wrapText="1"/>
      <protection/>
    </xf>
    <xf numFmtId="9" fontId="3" fillId="0" borderId="11" xfId="0" applyNumberFormat="1" applyFont="1" applyFill="1" applyBorder="1" applyAlignment="1" applyProtection="1">
      <alignment horizontal="right" vertical="center" wrapText="1"/>
      <protection/>
    </xf>
    <xf numFmtId="9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67" xfId="75" applyNumberFormat="1" applyFont="1" applyFill="1" applyBorder="1" applyAlignment="1" applyProtection="1">
      <alignment vertical="center"/>
      <protection locked="0"/>
    </xf>
    <xf numFmtId="3" fontId="3" fillId="0" borderId="68" xfId="75" applyNumberFormat="1" applyFont="1" applyFill="1" applyBorder="1" applyAlignment="1" applyProtection="1">
      <alignment vertical="center"/>
      <protection locked="0"/>
    </xf>
    <xf numFmtId="3" fontId="3" fillId="32" borderId="69" xfId="0" applyNumberFormat="1" applyFont="1" applyFill="1" applyBorder="1" applyAlignment="1">
      <alignment vertical="center"/>
    </xf>
    <xf numFmtId="174" fontId="3" fillId="0" borderId="70" xfId="75" applyNumberFormat="1" applyFont="1" applyFill="1" applyBorder="1" applyAlignment="1" applyProtection="1">
      <alignment vertical="center"/>
      <protection locked="0"/>
    </xf>
    <xf numFmtId="174" fontId="3" fillId="0" borderId="54" xfId="75" applyNumberFormat="1" applyFont="1" applyFill="1" applyBorder="1" applyAlignment="1" applyProtection="1">
      <alignment vertical="center"/>
      <protection locked="0"/>
    </xf>
    <xf numFmtId="174" fontId="3" fillId="32" borderId="33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 applyProtection="1">
      <alignment vertical="center"/>
      <protection/>
    </xf>
    <xf numFmtId="3" fontId="11" fillId="0" borderId="0" xfId="0" applyNumberFormat="1" applyFont="1" applyFill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3" fontId="0" fillId="0" borderId="6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4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 applyProtection="1">
      <alignment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Alignment="1">
      <alignment/>
    </xf>
    <xf numFmtId="9" fontId="3" fillId="0" borderId="0" xfId="0" applyNumberFormat="1" applyFont="1" applyAlignment="1" applyProtection="1">
      <alignment/>
      <protection/>
    </xf>
    <xf numFmtId="173" fontId="6" fillId="0" borderId="0" xfId="75" applyFont="1" applyFill="1" applyBorder="1">
      <alignment/>
      <protection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33" borderId="10" xfId="61" applyNumberFormat="1" applyFont="1" applyFill="1" applyBorder="1" applyAlignment="1" applyProtection="1">
      <alignment horizontal="right" vertical="center" wrapText="1"/>
      <protection locked="0"/>
    </xf>
    <xf numFmtId="3" fontId="3" fillId="33" borderId="12" xfId="61" applyNumberFormat="1" applyFont="1" applyFill="1" applyBorder="1" applyAlignment="1" applyProtection="1">
      <alignment horizontal="right" vertical="center" wrapText="1"/>
      <protection locked="0"/>
    </xf>
    <xf numFmtId="3" fontId="3" fillId="33" borderId="16" xfId="61" applyNumberFormat="1" applyFont="1" applyFill="1" applyBorder="1" applyAlignment="1" applyProtection="1">
      <alignment horizontal="right" vertical="center" wrapText="1"/>
      <protection locked="0"/>
    </xf>
    <xf numFmtId="179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Alignment="1">
      <alignment horizontal="center" vertical="center" wrapText="1"/>
    </xf>
    <xf numFmtId="172" fontId="3" fillId="32" borderId="0" xfId="74" applyNumberFormat="1" applyFont="1" applyFill="1" applyBorder="1" applyAlignment="1" applyProtection="1">
      <alignment horizontal="left" vertical="center"/>
      <protection/>
    </xf>
    <xf numFmtId="172" fontId="3" fillId="32" borderId="11" xfId="74" applyNumberFormat="1" applyFont="1" applyFill="1" applyBorder="1" applyAlignment="1" applyProtection="1">
      <alignment horizontal="left" vertical="center" wrapText="1"/>
      <protection/>
    </xf>
    <xf numFmtId="172" fontId="3" fillId="32" borderId="10" xfId="74" applyNumberFormat="1" applyFont="1" applyFill="1" applyBorder="1" applyAlignment="1" applyProtection="1">
      <alignment horizontal="left" vertical="center" wrapText="1"/>
      <protection/>
    </xf>
    <xf numFmtId="172" fontId="3" fillId="32" borderId="12" xfId="74" applyNumberFormat="1" applyFont="1" applyFill="1" applyBorder="1" applyAlignment="1" applyProtection="1">
      <alignment horizontal="left" vertical="center" wrapText="1"/>
      <protection/>
    </xf>
    <xf numFmtId="172" fontId="3" fillId="32" borderId="71" xfId="74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0" fillId="0" borderId="0" xfId="64">
      <alignment/>
      <protection/>
    </xf>
    <xf numFmtId="49" fontId="3" fillId="32" borderId="22" xfId="64" applyNumberFormat="1" applyFont="1" applyFill="1" applyBorder="1" applyAlignment="1">
      <alignment horizontal="center" vertical="center" wrapText="1"/>
      <protection/>
    </xf>
    <xf numFmtId="0" fontId="3" fillId="32" borderId="72" xfId="66" applyFont="1" applyFill="1" applyBorder="1">
      <alignment/>
      <protection/>
    </xf>
    <xf numFmtId="3" fontId="3" fillId="32" borderId="10" xfId="66" applyNumberFormat="1" applyFont="1" applyFill="1" applyBorder="1" applyAlignment="1">
      <alignment horizontal="right" vertical="center"/>
      <protection/>
    </xf>
    <xf numFmtId="3" fontId="3" fillId="32" borderId="48" xfId="66" applyNumberFormat="1" applyFont="1" applyFill="1" applyBorder="1" applyAlignment="1">
      <alignment horizontal="right" vertical="center"/>
      <protection/>
    </xf>
    <xf numFmtId="0" fontId="3" fillId="32" borderId="72" xfId="66" applyFont="1" applyFill="1" applyBorder="1" applyAlignment="1">
      <alignment horizontal="center"/>
      <protection/>
    </xf>
    <xf numFmtId="3" fontId="3" fillId="33" borderId="10" xfId="66" applyNumberFormat="1" applyFont="1" applyFill="1" applyBorder="1" applyAlignment="1">
      <alignment horizontal="right" vertical="center"/>
      <protection/>
    </xf>
    <xf numFmtId="49" fontId="3" fillId="32" borderId="23" xfId="64" applyNumberFormat="1" applyFont="1" applyFill="1" applyBorder="1" applyAlignment="1">
      <alignment horizontal="center" vertical="center" wrapText="1"/>
      <protection/>
    </xf>
    <xf numFmtId="0" fontId="3" fillId="32" borderId="73" xfId="66" applyFont="1" applyFill="1" applyBorder="1">
      <alignment/>
      <protection/>
    </xf>
    <xf numFmtId="3" fontId="3" fillId="32" borderId="52" xfId="66" applyNumberFormat="1" applyFont="1" applyFill="1" applyBorder="1" applyAlignment="1">
      <alignment horizontal="right" vertical="center"/>
      <protection/>
    </xf>
    <xf numFmtId="0" fontId="3" fillId="32" borderId="72" xfId="64" applyFont="1" applyFill="1" applyBorder="1">
      <alignment/>
      <protection/>
    </xf>
    <xf numFmtId="3" fontId="3" fillId="0" borderId="10" xfId="66" applyNumberFormat="1" applyFont="1" applyFill="1" applyBorder="1" applyAlignment="1">
      <alignment horizontal="right" vertical="center"/>
      <protection/>
    </xf>
    <xf numFmtId="3" fontId="3" fillId="0" borderId="16" xfId="66" applyNumberFormat="1" applyFont="1" applyFill="1" applyBorder="1" applyAlignment="1">
      <alignment horizontal="right" vertical="center"/>
      <protection/>
    </xf>
    <xf numFmtId="0" fontId="3" fillId="32" borderId="40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vertical="center"/>
      <protection/>
    </xf>
    <xf numFmtId="10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" xfId="0" applyNumberFormat="1" applyFont="1" applyFill="1" applyBorder="1" applyAlignment="1" applyProtection="1">
      <alignment horizontal="right" vertical="center" wrapText="1"/>
      <protection/>
    </xf>
    <xf numFmtId="10" fontId="3" fillId="33" borderId="12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0" applyNumberFormat="1" applyFont="1" applyFill="1" applyBorder="1" applyAlignment="1" applyProtection="1">
      <alignment horizontal="right" vertical="center" wrapText="1"/>
      <protection/>
    </xf>
    <xf numFmtId="10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1" xfId="0" applyNumberFormat="1" applyFont="1" applyFill="1" applyBorder="1" applyAlignment="1" applyProtection="1">
      <alignment horizontal="right" vertical="center" wrapText="1"/>
      <protection/>
    </xf>
    <xf numFmtId="10" fontId="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0" applyFont="1" applyFill="1" applyBorder="1" applyAlignment="1">
      <alignment horizontal="center" vertical="center" wrapText="1"/>
    </xf>
    <xf numFmtId="3" fontId="49" fillId="33" borderId="70" xfId="74" applyNumberFormat="1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>
      <alignment horizontal="center" vertical="center"/>
    </xf>
    <xf numFmtId="172" fontId="3" fillId="0" borderId="11" xfId="74" applyNumberFormat="1" applyFont="1" applyFill="1" applyBorder="1" applyAlignment="1" applyProtection="1">
      <alignment horizontal="left" vertical="center" wrapText="1"/>
      <protection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32" borderId="11" xfId="0" applyFont="1" applyFill="1" applyBorder="1" applyAlignment="1" applyProtection="1">
      <alignment vertical="center"/>
      <protection/>
    </xf>
    <xf numFmtId="16" fontId="3" fillId="32" borderId="40" xfId="0" applyNumberFormat="1" applyFont="1" applyFill="1" applyBorder="1" applyAlignment="1">
      <alignment horizontal="center"/>
    </xf>
    <xf numFmtId="0" fontId="3" fillId="32" borderId="11" xfId="0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/>
      <protection locked="0"/>
    </xf>
    <xf numFmtId="3" fontId="3" fillId="33" borderId="12" xfId="0" applyNumberFormat="1" applyFont="1" applyFill="1" applyBorder="1" applyAlignment="1" applyProtection="1">
      <alignment/>
      <protection locked="0"/>
    </xf>
    <xf numFmtId="3" fontId="3" fillId="33" borderId="30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/>
      <protection locked="0"/>
    </xf>
    <xf numFmtId="9" fontId="3" fillId="33" borderId="10" xfId="0" applyNumberFormat="1" applyFont="1" applyFill="1" applyBorder="1" applyAlignment="1" applyProtection="1">
      <alignment horizontal="right"/>
      <protection locked="0"/>
    </xf>
    <xf numFmtId="9" fontId="3" fillId="33" borderId="11" xfId="0" applyNumberFormat="1" applyFont="1" applyFill="1" applyBorder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vertical="center"/>
      <protection/>
    </xf>
    <xf numFmtId="10" fontId="3" fillId="33" borderId="30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0" applyNumberFormat="1" applyFont="1" applyFill="1" applyBorder="1" applyAlignment="1" applyProtection="1">
      <alignment/>
      <protection locked="0"/>
    </xf>
    <xf numFmtId="10" fontId="3" fillId="33" borderId="10" xfId="0" applyNumberFormat="1" applyFont="1" applyFill="1" applyBorder="1" applyAlignment="1" applyProtection="1">
      <alignment/>
      <protection locked="0"/>
    </xf>
    <xf numFmtId="10" fontId="3" fillId="33" borderId="12" xfId="0" applyNumberFormat="1" applyFont="1" applyFill="1" applyBorder="1" applyAlignment="1" applyProtection="1">
      <alignment/>
      <protection locked="0"/>
    </xf>
    <xf numFmtId="10" fontId="3" fillId="33" borderId="30" xfId="0" applyNumberFormat="1" applyFont="1" applyFill="1" applyBorder="1" applyAlignment="1" applyProtection="1">
      <alignment/>
      <protection locked="0"/>
    </xf>
    <xf numFmtId="10" fontId="3" fillId="0" borderId="16" xfId="0" applyNumberFormat="1" applyFont="1" applyFill="1" applyBorder="1" applyAlignment="1" applyProtection="1">
      <alignment/>
      <protection/>
    </xf>
    <xf numFmtId="10" fontId="3" fillId="33" borderId="11" xfId="0" applyNumberFormat="1" applyFont="1" applyFill="1" applyBorder="1" applyAlignment="1" applyProtection="1">
      <alignment/>
      <protection locked="0"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>
      <alignment horizontal="right"/>
    </xf>
    <xf numFmtId="49" fontId="3" fillId="32" borderId="56" xfId="64" applyNumberFormat="1" applyFont="1" applyFill="1" applyBorder="1" applyAlignment="1">
      <alignment horizontal="center" vertical="center" wrapText="1"/>
      <protection/>
    </xf>
    <xf numFmtId="0" fontId="3" fillId="32" borderId="76" xfId="66" applyFont="1" applyFill="1" applyBorder="1">
      <alignment/>
      <protection/>
    </xf>
    <xf numFmtId="3" fontId="3" fillId="33" borderId="51" xfId="66" applyNumberFormat="1" applyFont="1" applyFill="1" applyBorder="1" applyAlignment="1">
      <alignment horizontal="right" vertical="center"/>
      <protection/>
    </xf>
    <xf numFmtId="3" fontId="3" fillId="32" borderId="61" xfId="66" applyNumberFormat="1" applyFont="1" applyFill="1" applyBorder="1" applyAlignment="1">
      <alignment horizontal="right" vertical="center"/>
      <protection/>
    </xf>
    <xf numFmtId="49" fontId="3" fillId="32" borderId="21" xfId="64" applyNumberFormat="1" applyFont="1" applyFill="1" applyBorder="1" applyAlignment="1">
      <alignment horizontal="center" vertical="center" wrapText="1"/>
      <protection/>
    </xf>
    <xf numFmtId="0" fontId="3" fillId="32" borderId="77" xfId="64" applyFont="1" applyFill="1" applyBorder="1">
      <alignment/>
      <protection/>
    </xf>
    <xf numFmtId="3" fontId="3" fillId="32" borderId="11" xfId="66" applyNumberFormat="1" applyFont="1" applyFill="1" applyBorder="1" applyAlignment="1">
      <alignment horizontal="right" vertical="center"/>
      <protection/>
    </xf>
    <xf numFmtId="3" fontId="3" fillId="32" borderId="47" xfId="66" applyNumberFormat="1" applyFont="1" applyFill="1" applyBorder="1" applyAlignment="1">
      <alignment horizontal="right" vertical="center"/>
      <protection/>
    </xf>
    <xf numFmtId="3" fontId="3" fillId="0" borderId="51" xfId="66" applyNumberFormat="1" applyFont="1" applyFill="1" applyBorder="1" applyAlignment="1">
      <alignment horizontal="right" vertical="center"/>
      <protection/>
    </xf>
    <xf numFmtId="3" fontId="3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78" xfId="0" applyNumberFormat="1" applyFont="1" applyFill="1" applyBorder="1" applyAlignment="1" applyProtection="1">
      <alignment vertical="center"/>
      <protection locked="0"/>
    </xf>
    <xf numFmtId="172" fontId="3" fillId="0" borderId="0" xfId="74" applyNumberFormat="1" applyFont="1" applyFill="1" applyBorder="1" applyAlignment="1" applyProtection="1">
      <alignment vertical="center"/>
      <protection/>
    </xf>
    <xf numFmtId="0" fontId="50" fillId="32" borderId="77" xfId="0" applyFont="1" applyFill="1" applyBorder="1" applyAlignment="1">
      <alignment horizontal="center" vertical="center"/>
    </xf>
    <xf numFmtId="0" fontId="50" fillId="32" borderId="72" xfId="0" applyFont="1" applyFill="1" applyBorder="1" applyAlignment="1">
      <alignment horizontal="center" vertical="center"/>
    </xf>
    <xf numFmtId="0" fontId="50" fillId="32" borderId="73" xfId="0" applyFont="1" applyFill="1" applyBorder="1" applyAlignment="1">
      <alignment horizontal="center" vertical="center"/>
    </xf>
    <xf numFmtId="0" fontId="50" fillId="32" borderId="79" xfId="0" applyFont="1" applyFill="1" applyBorder="1" applyAlignment="1">
      <alignment horizontal="center" vertical="center"/>
    </xf>
    <xf numFmtId="0" fontId="50" fillId="32" borderId="72" xfId="0" applyFont="1" applyFill="1" applyBorder="1" applyAlignment="1">
      <alignment horizontal="center" vertical="center" wrapText="1"/>
    </xf>
    <xf numFmtId="0" fontId="50" fillId="32" borderId="73" xfId="0" applyFont="1" applyFill="1" applyBorder="1" applyAlignment="1">
      <alignment horizontal="center" vertical="center" wrapText="1"/>
    </xf>
    <xf numFmtId="49" fontId="3" fillId="32" borderId="80" xfId="0" applyNumberFormat="1" applyFont="1" applyFill="1" applyBorder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8" fillId="0" borderId="0" xfId="60" applyFont="1">
      <alignment/>
      <protection/>
    </xf>
    <xf numFmtId="49" fontId="3" fillId="0" borderId="0" xfId="60" applyNumberFormat="1" applyFont="1" applyFill="1" applyAlignment="1">
      <alignment horizontal="left" vertical="center"/>
      <protection/>
    </xf>
    <xf numFmtId="2" fontId="3" fillId="0" borderId="0" xfId="60" applyNumberFormat="1" applyFont="1" applyFill="1" applyAlignment="1">
      <alignment horizontal="left" vertical="center"/>
      <protection/>
    </xf>
    <xf numFmtId="0" fontId="3" fillId="0" borderId="0" xfId="60" applyFont="1" applyFill="1" applyAlignment="1">
      <alignment vertical="center"/>
      <protection/>
    </xf>
    <xf numFmtId="49" fontId="3" fillId="0" borderId="0" xfId="60" applyNumberFormat="1" applyFont="1" applyFill="1" applyAlignment="1">
      <alignment vertical="center"/>
      <protection/>
    </xf>
    <xf numFmtId="0" fontId="3" fillId="0" borderId="0" xfId="60" applyFont="1" applyFill="1" applyAlignment="1">
      <alignment horizontal="left"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center" wrapText="1"/>
      <protection/>
    </xf>
    <xf numFmtId="0" fontId="0" fillId="0" borderId="0" xfId="60" applyBorder="1">
      <alignment/>
      <protection/>
    </xf>
    <xf numFmtId="0" fontId="0" fillId="0" borderId="0" xfId="60">
      <alignment/>
      <protection/>
    </xf>
    <xf numFmtId="172" fontId="3" fillId="32" borderId="19" xfId="74" applyNumberFormat="1" applyFont="1" applyFill="1" applyBorder="1" applyAlignment="1" applyProtection="1">
      <alignment horizontal="left" vertical="center" wrapText="1"/>
      <protection/>
    </xf>
    <xf numFmtId="49" fontId="3" fillId="32" borderId="0" xfId="60" applyNumberFormat="1" applyFont="1" applyFill="1" applyAlignment="1">
      <alignment horizontal="center" vertical="center"/>
      <protection/>
    </xf>
    <xf numFmtId="0" fontId="3" fillId="32" borderId="0" xfId="60" applyFont="1" applyFill="1" applyBorder="1" applyAlignment="1">
      <alignment vertical="center"/>
      <protection/>
    </xf>
    <xf numFmtId="173" fontId="3" fillId="32" borderId="81" xfId="75" applyFont="1" applyFill="1" applyBorder="1" applyAlignment="1">
      <alignment vertical="center" wrapText="1"/>
      <protection/>
    </xf>
    <xf numFmtId="49" fontId="8" fillId="0" borderId="0" xfId="60" applyNumberFormat="1" applyFont="1">
      <alignment/>
      <protection/>
    </xf>
    <xf numFmtId="49" fontId="0" fillId="0" borderId="0" xfId="60" applyNumberFormat="1" applyAlignment="1">
      <alignment horizontal="center" vertical="center"/>
      <protection/>
    </xf>
    <xf numFmtId="3" fontId="0" fillId="0" borderId="0" xfId="60" applyNumberFormat="1">
      <alignment/>
      <protection/>
    </xf>
    <xf numFmtId="49" fontId="0" fillId="0" borderId="74" xfId="60" applyNumberFormat="1" applyBorder="1" applyAlignment="1">
      <alignment horizontal="center" vertical="center"/>
      <protection/>
    </xf>
    <xf numFmtId="0" fontId="3" fillId="0" borderId="27" xfId="66" applyFont="1" applyFill="1" applyBorder="1" applyAlignment="1">
      <alignment horizontal="center"/>
      <protection/>
    </xf>
    <xf numFmtId="0" fontId="3" fillId="0" borderId="75" xfId="66" applyFont="1" applyFill="1" applyBorder="1" applyAlignment="1">
      <alignment horizontal="center"/>
      <protection/>
    </xf>
    <xf numFmtId="49" fontId="0" fillId="0" borderId="82" xfId="60" applyNumberFormat="1" applyFont="1" applyBorder="1" applyAlignment="1">
      <alignment horizontal="center" vertical="center"/>
      <protection/>
    </xf>
    <xf numFmtId="3" fontId="3" fillId="0" borderId="25" xfId="66" applyNumberFormat="1" applyFont="1" applyBorder="1">
      <alignment/>
      <protection/>
    </xf>
    <xf numFmtId="173" fontId="3" fillId="32" borderId="0" xfId="75" applyFont="1" applyFill="1" applyBorder="1" applyAlignment="1">
      <alignment vertical="center" wrapText="1"/>
      <protection/>
    </xf>
    <xf numFmtId="49" fontId="0" fillId="0" borderId="83" xfId="60" applyNumberFormat="1" applyBorder="1" applyAlignment="1">
      <alignment horizontal="center" vertical="center"/>
      <protection/>
    </xf>
    <xf numFmtId="0" fontId="3" fillId="0" borderId="42" xfId="66" applyFont="1" applyFill="1" applyBorder="1" applyAlignment="1">
      <alignment horizontal="center"/>
      <protection/>
    </xf>
    <xf numFmtId="0" fontId="3" fillId="0" borderId="84" xfId="66" applyFont="1" applyFill="1" applyBorder="1" applyAlignment="1">
      <alignment horizontal="center"/>
      <protection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3" fontId="3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wrapText="1"/>
      <protection/>
    </xf>
    <xf numFmtId="3" fontId="3" fillId="36" borderId="10" xfId="0" applyNumberFormat="1" applyFont="1" applyFill="1" applyBorder="1" applyAlignment="1" applyProtection="1">
      <alignment horizontal="right" vertical="center" wrapText="1"/>
      <protection locked="0"/>
    </xf>
    <xf numFmtId="10" fontId="3" fillId="36" borderId="10" xfId="0" applyNumberFormat="1" applyFont="1" applyFill="1" applyBorder="1" applyAlignment="1" applyProtection="1">
      <alignment horizontal="right" vertical="center" wrapText="1"/>
      <protection locked="0"/>
    </xf>
    <xf numFmtId="10" fontId="3" fillId="36" borderId="11" xfId="0" applyNumberFormat="1" applyFont="1" applyFill="1" applyBorder="1" applyAlignment="1" applyProtection="1">
      <alignment horizontal="right" vertical="center" wrapText="1"/>
      <protection locked="0"/>
    </xf>
    <xf numFmtId="172" fontId="51" fillId="32" borderId="11" xfId="74" applyNumberFormat="1" applyFont="1" applyFill="1" applyBorder="1" applyAlignment="1" applyProtection="1">
      <alignment horizontal="left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left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left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44" xfId="65" applyFont="1" applyBorder="1" applyAlignment="1">
      <alignment horizontal="center" vertical="center" wrapText="1"/>
      <protection/>
    </xf>
    <xf numFmtId="0" fontId="3" fillId="0" borderId="77" xfId="65" applyFont="1" applyBorder="1" applyAlignment="1">
      <alignment horizontal="left" vertical="center" wrapText="1"/>
      <protection/>
    </xf>
    <xf numFmtId="0" fontId="3" fillId="0" borderId="47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0" fontId="3" fillId="0" borderId="72" xfId="65" applyFont="1" applyBorder="1" applyAlignment="1">
      <alignment horizontal="left" vertical="center" wrapText="1"/>
      <protection/>
    </xf>
    <xf numFmtId="0" fontId="3" fillId="0" borderId="48" xfId="65" applyFont="1" applyBorder="1" applyAlignment="1">
      <alignment horizontal="center" vertical="center" wrapText="1"/>
      <protection/>
    </xf>
    <xf numFmtId="0" fontId="3" fillId="0" borderId="73" xfId="65" applyFont="1" applyBorder="1" applyAlignment="1">
      <alignment horizontal="left" vertical="center" wrapText="1"/>
      <protection/>
    </xf>
    <xf numFmtId="49" fontId="3" fillId="0" borderId="22" xfId="65" applyNumberFormat="1" applyFont="1" applyBorder="1" applyAlignment="1">
      <alignment horizontal="center" vertical="center" wrapText="1"/>
      <protection/>
    </xf>
    <xf numFmtId="0" fontId="3" fillId="0" borderId="56" xfId="65" applyFont="1" applyBorder="1" applyAlignment="1">
      <alignment horizontal="center" vertical="center" wrapText="1"/>
      <protection/>
    </xf>
    <xf numFmtId="0" fontId="3" fillId="0" borderId="61" xfId="65" applyFont="1" applyBorder="1" applyAlignment="1">
      <alignment horizontal="center" vertical="center" wrapText="1"/>
      <protection/>
    </xf>
    <xf numFmtId="0" fontId="3" fillId="0" borderId="0" xfId="65" applyFont="1" applyAlignment="1">
      <alignment vertical="center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85" xfId="65" applyFont="1" applyBorder="1" applyAlignment="1">
      <alignment horizontal="center" vertical="center" wrapText="1"/>
      <protection/>
    </xf>
    <xf numFmtId="0" fontId="3" fillId="0" borderId="76" xfId="65" applyFont="1" applyBorder="1" applyAlignment="1">
      <alignment vertical="center" wrapText="1"/>
      <protection/>
    </xf>
    <xf numFmtId="0" fontId="3" fillId="0" borderId="86" xfId="65" applyFont="1" applyBorder="1" applyAlignment="1">
      <alignment horizontal="center" vertical="center" wrapText="1"/>
      <protection/>
    </xf>
    <xf numFmtId="0" fontId="3" fillId="35" borderId="0" xfId="60" applyNumberFormat="1" applyFont="1" applyFill="1" applyBorder="1" applyAlignment="1">
      <alignment horizontal="left"/>
      <protection/>
    </xf>
    <xf numFmtId="49" fontId="3" fillId="36" borderId="0" xfId="0" applyNumberFormat="1" applyFont="1" applyFill="1" applyAlignment="1">
      <alignment/>
    </xf>
    <xf numFmtId="10" fontId="3" fillId="0" borderId="50" xfId="0" applyNumberFormat="1" applyFont="1" applyFill="1" applyBorder="1" applyAlignment="1">
      <alignment vertical="center"/>
    </xf>
    <xf numFmtId="49" fontId="3" fillId="0" borderId="41" xfId="0" applyNumberFormat="1" applyFont="1" applyBorder="1" applyAlignment="1" applyProtection="1">
      <alignment horizontal="center" vertical="center"/>
      <protection/>
    </xf>
    <xf numFmtId="3" fontId="3" fillId="0" borderId="42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42" xfId="0" applyFont="1" applyBorder="1" applyAlignment="1" applyProtection="1">
      <alignment vertical="center" wrapText="1"/>
      <protection/>
    </xf>
    <xf numFmtId="10" fontId="3" fillId="0" borderId="42" xfId="0" applyNumberFormat="1" applyFont="1" applyFill="1" applyBorder="1" applyAlignment="1" applyProtection="1">
      <alignment horizontal="right" vertical="center" wrapText="1"/>
      <protection/>
    </xf>
    <xf numFmtId="9" fontId="3" fillId="0" borderId="84" xfId="0" applyNumberFormat="1" applyFont="1" applyFill="1" applyBorder="1" applyAlignment="1" applyProtection="1">
      <alignment/>
      <protection/>
    </xf>
    <xf numFmtId="0" fontId="51" fillId="0" borderId="24" xfId="0" applyFont="1" applyBorder="1" applyAlignment="1" applyProtection="1">
      <alignment horizontal="center" vertical="center"/>
      <protection/>
    </xf>
    <xf numFmtId="0" fontId="50" fillId="32" borderId="75" xfId="0" applyFont="1" applyFill="1" applyBorder="1" applyAlignment="1">
      <alignment horizontal="center" vertical="center"/>
    </xf>
    <xf numFmtId="0" fontId="50" fillId="36" borderId="55" xfId="0" applyFont="1" applyFill="1" applyBorder="1" applyAlignment="1">
      <alignment horizontal="center" vertical="center"/>
    </xf>
    <xf numFmtId="10" fontId="3" fillId="33" borderId="70" xfId="0" applyNumberFormat="1" applyFont="1" applyFill="1" applyBorder="1" applyAlignment="1" applyProtection="1">
      <alignment vertical="center"/>
      <protection locked="0"/>
    </xf>
    <xf numFmtId="10" fontId="3" fillId="35" borderId="48" xfId="0" applyNumberFormat="1" applyFont="1" applyFill="1" applyBorder="1" applyAlignment="1" applyProtection="1">
      <alignment horizontal="right" vertical="center"/>
      <protection/>
    </xf>
    <xf numFmtId="10" fontId="3" fillId="0" borderId="48" xfId="0" applyNumberFormat="1" applyFont="1" applyFill="1" applyBorder="1" applyAlignment="1" applyProtection="1">
      <alignment vertical="center"/>
      <protection/>
    </xf>
    <xf numFmtId="10" fontId="3" fillId="0" borderId="54" xfId="0" applyNumberFormat="1" applyFont="1" applyFill="1" applyBorder="1" applyAlignment="1" applyProtection="1">
      <alignment vertical="center"/>
      <protection/>
    </xf>
    <xf numFmtId="10" fontId="3" fillId="32" borderId="14" xfId="0" applyNumberFormat="1" applyFont="1" applyFill="1" applyBorder="1" applyAlignment="1" applyProtection="1">
      <alignment horizontal="right" vertical="center"/>
      <protection/>
    </xf>
    <xf numFmtId="0" fontId="51" fillId="0" borderId="19" xfId="0" applyFont="1" applyBorder="1" applyAlignment="1" applyProtection="1">
      <alignment horizontal="center" vertical="center"/>
      <protection/>
    </xf>
    <xf numFmtId="3" fontId="51" fillId="35" borderId="80" xfId="0" applyNumberFormat="1" applyFont="1" applyFill="1" applyBorder="1" applyAlignment="1" applyProtection="1">
      <alignment/>
      <protection/>
    </xf>
    <xf numFmtId="3" fontId="51" fillId="35" borderId="13" xfId="0" applyNumberFormat="1" applyFont="1" applyFill="1" applyBorder="1" applyAlignment="1" applyProtection="1">
      <alignment/>
      <protection/>
    </xf>
    <xf numFmtId="3" fontId="51" fillId="0" borderId="87" xfId="0" applyNumberFormat="1" applyFont="1" applyBorder="1" applyAlignment="1" applyProtection="1">
      <alignment/>
      <protection/>
    </xf>
    <xf numFmtId="172" fontId="3" fillId="0" borderId="0" xfId="74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>
      <alignment horizontal="center" vertical="center" wrapText="1"/>
    </xf>
    <xf numFmtId="0" fontId="3" fillId="32" borderId="0" xfId="67" applyFont="1" applyFill="1" applyAlignment="1">
      <alignment vertical="center"/>
      <protection/>
    </xf>
    <xf numFmtId="0" fontId="5" fillId="32" borderId="0" xfId="67" applyFont="1" applyFill="1" applyAlignment="1">
      <alignment vertical="center"/>
      <protection/>
    </xf>
    <xf numFmtId="0" fontId="3" fillId="32" borderId="0" xfId="67" applyFont="1" applyFill="1" applyAlignment="1">
      <alignment horizontal="center" vertical="center"/>
      <protection/>
    </xf>
    <xf numFmtId="0" fontId="3" fillId="32" borderId="0" xfId="67" applyFont="1" applyFill="1" applyBorder="1" applyAlignment="1">
      <alignment horizontal="right" vertical="center"/>
      <protection/>
    </xf>
    <xf numFmtId="1" fontId="3" fillId="32" borderId="84" xfId="67" applyNumberFormat="1" applyFont="1" applyFill="1" applyBorder="1" applyAlignment="1">
      <alignment horizontal="center" vertical="center" wrapText="1"/>
      <protection/>
    </xf>
    <xf numFmtId="0" fontId="3" fillId="32" borderId="18" xfId="67" applyFont="1" applyFill="1" applyBorder="1" applyAlignment="1">
      <alignment horizontal="center" vertical="center" wrapText="1"/>
      <protection/>
    </xf>
    <xf numFmtId="0" fontId="3" fillId="32" borderId="20" xfId="67" applyFont="1" applyFill="1" applyBorder="1" applyAlignment="1">
      <alignment horizontal="left" vertical="center" wrapText="1"/>
      <protection/>
    </xf>
    <xf numFmtId="0" fontId="3" fillId="32" borderId="21" xfId="67" applyFont="1" applyFill="1" applyBorder="1" applyAlignment="1">
      <alignment horizontal="center" vertical="center"/>
      <protection/>
    </xf>
    <xf numFmtId="3" fontId="49" fillId="33" borderId="47" xfId="67" applyNumberFormat="1" applyFont="1" applyFill="1" applyBorder="1" applyAlignment="1">
      <alignment horizontal="right" vertical="center"/>
      <protection/>
    </xf>
    <xf numFmtId="0" fontId="3" fillId="32" borderId="22" xfId="67" applyFont="1" applyFill="1" applyBorder="1" applyAlignment="1">
      <alignment horizontal="center" vertical="center"/>
      <protection/>
    </xf>
    <xf numFmtId="3" fontId="49" fillId="33" borderId="48" xfId="67" applyNumberFormat="1" applyFont="1" applyFill="1" applyBorder="1" applyAlignment="1">
      <alignment horizontal="right" vertical="center"/>
      <protection/>
    </xf>
    <xf numFmtId="0" fontId="3" fillId="32" borderId="23" xfId="67" applyFont="1" applyFill="1" applyBorder="1" applyAlignment="1">
      <alignment horizontal="center" vertical="center"/>
      <protection/>
    </xf>
    <xf numFmtId="3" fontId="49" fillId="32" borderId="48" xfId="67" applyNumberFormat="1" applyFont="1" applyFill="1" applyBorder="1" applyAlignment="1">
      <alignment horizontal="right" vertical="center"/>
      <protection/>
    </xf>
    <xf numFmtId="0" fontId="3" fillId="32" borderId="10" xfId="67" applyFont="1" applyFill="1" applyBorder="1" applyAlignment="1">
      <alignment horizontal="left" vertical="center" wrapText="1"/>
      <protection/>
    </xf>
    <xf numFmtId="3" fontId="49" fillId="33" borderId="52" xfId="67" applyNumberFormat="1" applyFont="1" applyFill="1" applyBorder="1" applyAlignment="1">
      <alignment horizontal="right" vertical="center"/>
      <protection/>
    </xf>
    <xf numFmtId="3" fontId="49" fillId="32" borderId="52" xfId="67" applyNumberFormat="1" applyFont="1" applyFill="1" applyBorder="1" applyAlignment="1">
      <alignment horizontal="right" vertical="center"/>
      <protection/>
    </xf>
    <xf numFmtId="0" fontId="3" fillId="32" borderId="19" xfId="67" applyFont="1" applyFill="1" applyBorder="1" applyAlignment="1">
      <alignment horizontal="center" vertical="center"/>
      <protection/>
    </xf>
    <xf numFmtId="0" fontId="3" fillId="32" borderId="13" xfId="67" applyFont="1" applyFill="1" applyBorder="1" applyAlignment="1">
      <alignment vertical="center"/>
      <protection/>
    </xf>
    <xf numFmtId="3" fontId="49" fillId="32" borderId="14" xfId="67" applyNumberFormat="1" applyFont="1" applyFill="1" applyBorder="1" applyAlignment="1">
      <alignment horizontal="right" vertical="center"/>
      <protection/>
    </xf>
    <xf numFmtId="0" fontId="3" fillId="0" borderId="88" xfId="0" applyFont="1" applyBorder="1" applyAlignment="1">
      <alignment vertical="center"/>
    </xf>
    <xf numFmtId="3" fontId="49" fillId="0" borderId="70" xfId="0" applyNumberFormat="1" applyFont="1" applyFill="1" applyBorder="1" applyAlignment="1">
      <alignment horizontal="right" vertical="center"/>
    </xf>
    <xf numFmtId="3" fontId="49" fillId="0" borderId="47" xfId="0" applyNumberFormat="1" applyFont="1" applyFill="1" applyBorder="1" applyAlignment="1">
      <alignment horizontal="right" vertical="center"/>
    </xf>
    <xf numFmtId="3" fontId="49" fillId="0" borderId="48" xfId="0" applyNumberFormat="1" applyFont="1" applyFill="1" applyBorder="1" applyAlignment="1">
      <alignment horizontal="right" vertical="center"/>
    </xf>
    <xf numFmtId="10" fontId="49" fillId="0" borderId="48" xfId="64" applyNumberFormat="1" applyFont="1" applyFill="1" applyBorder="1" applyAlignment="1">
      <alignment horizontal="right" vertical="center"/>
      <protection/>
    </xf>
    <xf numFmtId="3" fontId="49" fillId="0" borderId="52" xfId="64" applyNumberFormat="1" applyFont="1" applyFill="1" applyBorder="1" applyAlignment="1">
      <alignment horizontal="right" vertical="center"/>
      <protection/>
    </xf>
    <xf numFmtId="3" fontId="3" fillId="32" borderId="33" xfId="64" applyNumberFormat="1" applyFont="1" applyFill="1" applyBorder="1" applyAlignment="1">
      <alignment horizontal="right" vertical="center"/>
      <protection/>
    </xf>
    <xf numFmtId="0" fontId="3" fillId="0" borderId="51" xfId="65" applyFont="1" applyBorder="1" applyAlignment="1">
      <alignment horizontal="center" vertical="center" wrapText="1"/>
      <protection/>
    </xf>
    <xf numFmtId="0" fontId="3" fillId="3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11" xfId="60" applyFont="1" applyFill="1" applyBorder="1" applyAlignment="1" applyProtection="1">
      <alignment vertical="center" wrapText="1"/>
      <protection locked="0"/>
    </xf>
    <xf numFmtId="0" fontId="3" fillId="33" borderId="77" xfId="60" applyFont="1" applyFill="1" applyBorder="1" applyAlignment="1" applyProtection="1">
      <alignment vertical="center" wrapText="1"/>
      <protection locked="0"/>
    </xf>
    <xf numFmtId="3" fontId="3" fillId="33" borderId="77" xfId="60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60" applyFont="1" applyFill="1" applyBorder="1" applyAlignment="1" applyProtection="1">
      <alignment vertical="center" wrapText="1"/>
      <protection locked="0"/>
    </xf>
    <xf numFmtId="3" fontId="3" fillId="33" borderId="72" xfId="60" applyNumberFormat="1" applyFont="1" applyFill="1" applyBorder="1" applyAlignment="1" applyProtection="1">
      <alignment horizontal="right" vertical="center" wrapText="1"/>
      <protection locked="0"/>
    </xf>
    <xf numFmtId="0" fontId="3" fillId="33" borderId="12" xfId="60" applyFont="1" applyFill="1" applyBorder="1" applyAlignment="1" applyProtection="1">
      <alignment vertical="center" wrapText="1"/>
      <protection locked="0"/>
    </xf>
    <xf numFmtId="0" fontId="3" fillId="33" borderId="73" xfId="60" applyFont="1" applyFill="1" applyBorder="1" applyAlignment="1" applyProtection="1">
      <alignment vertical="center" wrapText="1"/>
      <protection locked="0"/>
    </xf>
    <xf numFmtId="3" fontId="3" fillId="33" borderId="73" xfId="6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58" applyFont="1" applyFill="1" applyProtection="1">
      <alignment/>
      <protection/>
    </xf>
    <xf numFmtId="3" fontId="3" fillId="0" borderId="0" xfId="58" applyNumberFormat="1" applyFont="1" applyFill="1" applyProtection="1">
      <alignment/>
      <protection/>
    </xf>
    <xf numFmtId="49" fontId="3" fillId="0" borderId="0" xfId="58" applyNumberFormat="1" applyFont="1" applyFill="1" applyAlignment="1" applyProtection="1">
      <alignment vertical="center"/>
      <protection/>
    </xf>
    <xf numFmtId="0" fontId="3" fillId="0" borderId="0" xfId="58" applyFont="1" applyFill="1" applyAlignment="1" applyProtection="1">
      <alignment vertical="center"/>
      <protection/>
    </xf>
    <xf numFmtId="0" fontId="3" fillId="0" borderId="0" xfId="58" applyFont="1" applyFill="1" applyBorder="1" applyAlignment="1" applyProtection="1">
      <alignment vertical="center"/>
      <protection/>
    </xf>
    <xf numFmtId="0" fontId="3" fillId="0" borderId="0" xfId="58" applyFont="1" applyFill="1" applyAlignment="1" applyProtection="1">
      <alignment horizontal="left" vertical="center"/>
      <protection/>
    </xf>
    <xf numFmtId="49" fontId="3" fillId="32" borderId="0" xfId="58" applyNumberFormat="1" applyFont="1" applyFill="1" applyAlignment="1" applyProtection="1">
      <alignment vertical="center"/>
      <protection/>
    </xf>
    <xf numFmtId="0" fontId="3" fillId="32" borderId="0" xfId="58" applyFont="1" applyFill="1" applyAlignment="1" applyProtection="1">
      <alignment vertical="center"/>
      <protection/>
    </xf>
    <xf numFmtId="0" fontId="3" fillId="0" borderId="0" xfId="58" applyFont="1" applyProtection="1">
      <alignment/>
      <protection/>
    </xf>
    <xf numFmtId="0" fontId="3" fillId="0" borderId="0" xfId="58" applyFont="1" applyAlignment="1" applyProtection="1">
      <alignment horizontal="center"/>
      <protection/>
    </xf>
    <xf numFmtId="0" fontId="5" fillId="0" borderId="0" xfId="58" applyFont="1" applyAlignment="1" applyProtection="1">
      <alignment horizontal="center"/>
      <protection/>
    </xf>
    <xf numFmtId="0" fontId="3" fillId="0" borderId="37" xfId="58" applyFont="1" applyBorder="1" applyAlignment="1" applyProtection="1">
      <alignment horizontal="right" vertical="center"/>
      <protection/>
    </xf>
    <xf numFmtId="49" fontId="3" fillId="0" borderId="0" xfId="58" applyNumberFormat="1" applyFont="1" applyAlignment="1" applyProtection="1">
      <alignment wrapText="1"/>
      <protection/>
    </xf>
    <xf numFmtId="49" fontId="3" fillId="0" borderId="55" xfId="58" applyNumberFormat="1" applyFont="1" applyBorder="1" applyAlignment="1" applyProtection="1">
      <alignment horizontal="center" vertical="center" wrapText="1"/>
      <protection/>
    </xf>
    <xf numFmtId="49" fontId="3" fillId="0" borderId="26" xfId="58" applyNumberFormat="1" applyFont="1" applyFill="1" applyBorder="1" applyAlignment="1" applyProtection="1">
      <alignment horizontal="center" vertical="center" wrapText="1"/>
      <protection/>
    </xf>
    <xf numFmtId="49" fontId="3" fillId="0" borderId="16" xfId="58" applyNumberFormat="1" applyFont="1" applyFill="1" applyBorder="1" applyAlignment="1" applyProtection="1">
      <alignment horizontal="center" vertical="center" wrapText="1"/>
      <protection/>
    </xf>
    <xf numFmtId="49" fontId="3" fillId="0" borderId="16" xfId="58" applyNumberFormat="1" applyFont="1" applyBorder="1" applyAlignment="1" applyProtection="1">
      <alignment horizontal="center" vertical="center" wrapText="1"/>
      <protection/>
    </xf>
    <xf numFmtId="49" fontId="3" fillId="0" borderId="89" xfId="58" applyNumberFormat="1" applyFont="1" applyBorder="1" applyAlignment="1" applyProtection="1">
      <alignment horizontal="center" vertical="center" wrapText="1"/>
      <protection/>
    </xf>
    <xf numFmtId="49" fontId="3" fillId="0" borderId="0" xfId="58" applyNumberFormat="1" applyFont="1" applyAlignment="1" applyProtection="1">
      <alignment horizontal="center" wrapText="1"/>
      <protection/>
    </xf>
    <xf numFmtId="49" fontId="3" fillId="0" borderId="82" xfId="58" applyNumberFormat="1" applyFont="1" applyBorder="1" applyAlignment="1" applyProtection="1">
      <alignment horizontal="center" vertical="center" wrapText="1"/>
      <protection/>
    </xf>
    <xf numFmtId="49" fontId="3" fillId="0" borderId="82" xfId="60" applyNumberFormat="1" applyFont="1" applyBorder="1" applyAlignment="1">
      <alignment horizontal="center" vertical="center"/>
      <protection/>
    </xf>
    <xf numFmtId="49" fontId="3" fillId="0" borderId="16" xfId="60" applyNumberFormat="1" applyFont="1" applyFill="1" applyBorder="1" applyAlignment="1">
      <alignment horizontal="left" vertical="center"/>
      <protection/>
    </xf>
    <xf numFmtId="3" fontId="3" fillId="0" borderId="26" xfId="60" applyNumberFormat="1" applyFont="1" applyFill="1" applyBorder="1" applyAlignment="1">
      <alignment horizontal="right" vertical="center"/>
      <protection/>
    </xf>
    <xf numFmtId="3" fontId="3" fillId="0" borderId="26" xfId="60" applyNumberFormat="1" applyFont="1" applyFill="1" applyBorder="1" applyAlignment="1">
      <alignment horizontal="right" vertical="center" wrapText="1"/>
      <protection/>
    </xf>
    <xf numFmtId="3" fontId="3" fillId="0" borderId="16" xfId="60" applyNumberFormat="1" applyFont="1" applyFill="1" applyBorder="1" applyAlignment="1">
      <alignment horizontal="right" vertical="center" wrapText="1"/>
      <protection/>
    </xf>
    <xf numFmtId="3" fontId="3" fillId="0" borderId="89" xfId="60" applyNumberFormat="1" applyFont="1" applyFill="1" applyBorder="1" applyAlignment="1">
      <alignment horizontal="right" vertical="center" wrapText="1"/>
      <protection/>
    </xf>
    <xf numFmtId="3" fontId="3" fillId="0" borderId="25" xfId="60" applyNumberFormat="1" applyFont="1" applyFill="1" applyBorder="1" applyAlignment="1">
      <alignment horizontal="right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 locked="0"/>
    </xf>
    <xf numFmtId="3" fontId="52" fillId="0" borderId="47" xfId="60" applyNumberFormat="1" applyFont="1" applyFill="1" applyBorder="1" applyAlignment="1" applyProtection="1">
      <alignment horizontal="right" vertical="center"/>
      <protection locked="0"/>
    </xf>
    <xf numFmtId="49" fontId="3" fillId="0" borderId="22" xfId="60" applyNumberFormat="1" applyFont="1" applyBorder="1" applyAlignment="1" applyProtection="1">
      <alignment horizontal="center" vertical="center" wrapText="1"/>
      <protection locked="0"/>
    </xf>
    <xf numFmtId="3" fontId="52" fillId="0" borderId="48" xfId="60" applyNumberFormat="1" applyFont="1" applyFill="1" applyBorder="1" applyAlignment="1" applyProtection="1">
      <alignment horizontal="right" vertical="center"/>
      <protection locked="0"/>
    </xf>
    <xf numFmtId="0" fontId="3" fillId="0" borderId="22" xfId="60" applyFont="1" applyBorder="1" applyAlignment="1" applyProtection="1">
      <alignment horizontal="center" vertical="center" wrapText="1"/>
      <protection locked="0"/>
    </xf>
    <xf numFmtId="0" fontId="3" fillId="0" borderId="23" xfId="60" applyFont="1" applyBorder="1" applyAlignment="1" applyProtection="1">
      <alignment horizontal="center" vertical="center" wrapText="1"/>
      <protection locked="0"/>
    </xf>
    <xf numFmtId="49" fontId="3" fillId="0" borderId="15" xfId="60" applyNumberFormat="1" applyFont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3" fontId="52" fillId="0" borderId="25" xfId="60" applyNumberFormat="1" applyFont="1" applyFill="1" applyBorder="1" applyAlignment="1">
      <alignment horizontal="right" vertical="center"/>
      <protection/>
    </xf>
    <xf numFmtId="0" fontId="3" fillId="0" borderId="18" xfId="60" applyFont="1" applyBorder="1" applyAlignment="1" applyProtection="1">
      <alignment horizontal="center" vertical="center" wrapText="1"/>
      <protection locked="0"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26" xfId="60" applyFont="1" applyFill="1" applyBorder="1" applyAlignment="1">
      <alignment vertical="center" wrapText="1"/>
      <protection/>
    </xf>
    <xf numFmtId="3" fontId="52" fillId="0" borderId="70" xfId="60" applyNumberFormat="1" applyFont="1" applyFill="1" applyBorder="1" applyAlignment="1" applyProtection="1">
      <alignment horizontal="right" vertical="center"/>
      <protection locked="0"/>
    </xf>
    <xf numFmtId="49" fontId="3" fillId="0" borderId="23" xfId="60" applyNumberFormat="1" applyFont="1" applyBorder="1" applyAlignment="1" applyProtection="1">
      <alignment horizontal="center" vertical="center" wrapText="1"/>
      <protection locked="0"/>
    </xf>
    <xf numFmtId="0" fontId="3" fillId="0" borderId="16" xfId="60" applyFont="1" applyFill="1" applyBorder="1" applyAlignment="1">
      <alignment horizontal="left" vertical="center" wrapText="1"/>
      <protection/>
    </xf>
    <xf numFmtId="3" fontId="3" fillId="0" borderId="90" xfId="60" applyNumberFormat="1" applyFont="1" applyFill="1" applyBorder="1" applyAlignment="1">
      <alignment horizontal="right" vertical="center" wrapText="1"/>
      <protection/>
    </xf>
    <xf numFmtId="3" fontId="3" fillId="0" borderId="50" xfId="60" applyNumberFormat="1" applyFont="1" applyFill="1" applyBorder="1" applyAlignment="1">
      <alignment horizontal="right" vertical="center"/>
      <protection/>
    </xf>
    <xf numFmtId="0" fontId="3" fillId="0" borderId="19" xfId="58" applyFont="1" applyBorder="1" applyAlignment="1" applyProtection="1">
      <alignment horizontal="center"/>
      <protection/>
    </xf>
    <xf numFmtId="174" fontId="50" fillId="36" borderId="13" xfId="60" applyNumberFormat="1" applyFont="1" applyFill="1" applyBorder="1" applyAlignment="1">
      <alignment vertical="center"/>
      <protection/>
    </xf>
    <xf numFmtId="174" fontId="50" fillId="36" borderId="14" xfId="60" applyNumberFormat="1" applyFont="1" applyFill="1" applyBorder="1" applyAlignment="1">
      <alignment vertical="center"/>
      <protection/>
    </xf>
    <xf numFmtId="4" fontId="3" fillId="35" borderId="28" xfId="0" applyNumberFormat="1" applyFont="1" applyFill="1" applyBorder="1" applyAlignment="1" applyProtection="1">
      <alignment horizontal="right" vertical="center"/>
      <protection locked="0"/>
    </xf>
    <xf numFmtId="3" fontId="3" fillId="33" borderId="33" xfId="0" applyNumberFormat="1" applyFont="1" applyFill="1" applyBorder="1" applyAlignment="1" applyProtection="1">
      <alignment horizontal="right" vertical="center"/>
      <protection locked="0"/>
    </xf>
    <xf numFmtId="3" fontId="3" fillId="33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91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32" borderId="24" xfId="60" applyFont="1" applyFill="1" applyBorder="1" applyAlignment="1">
      <alignment horizontal="center" vertical="center" wrapText="1"/>
      <protection/>
    </xf>
    <xf numFmtId="172" fontId="3" fillId="32" borderId="75" xfId="74" applyNumberFormat="1" applyFont="1" applyFill="1" applyBorder="1" applyAlignment="1" applyProtection="1">
      <alignment horizontal="center" vertical="center" wrapText="1"/>
      <protection/>
    </xf>
    <xf numFmtId="0" fontId="0" fillId="0" borderId="92" xfId="0" applyBorder="1" applyAlignment="1">
      <alignment/>
    </xf>
    <xf numFmtId="3" fontId="3" fillId="0" borderId="14" xfId="60" applyNumberFormat="1" applyFont="1" applyFill="1" applyBorder="1" applyAlignment="1">
      <alignment horizontal="right" vertical="center"/>
      <protection/>
    </xf>
    <xf numFmtId="49" fontId="3" fillId="33" borderId="78" xfId="75" applyNumberFormat="1" applyFont="1" applyFill="1" applyBorder="1" applyAlignment="1" applyProtection="1">
      <alignment horizontal="center" vertical="center"/>
      <protection locked="0"/>
    </xf>
    <xf numFmtId="3" fontId="0" fillId="0" borderId="93" xfId="60" applyNumberFormat="1" applyBorder="1">
      <alignment/>
      <protection/>
    </xf>
    <xf numFmtId="3" fontId="0" fillId="0" borderId="91" xfId="60" applyNumberFormat="1" applyBorder="1">
      <alignment/>
      <protection/>
    </xf>
    <xf numFmtId="0" fontId="3" fillId="0" borderId="0" xfId="60" applyFont="1">
      <alignment/>
      <protection/>
    </xf>
    <xf numFmtId="172" fontId="3" fillId="32" borderId="42" xfId="74" applyNumberFormat="1" applyFont="1" applyFill="1" applyBorder="1" applyAlignment="1" applyProtection="1">
      <alignment horizontal="left" vertical="center" wrapText="1"/>
      <protection/>
    </xf>
    <xf numFmtId="0" fontId="3" fillId="35" borderId="0" xfId="0" applyFont="1" applyFill="1" applyAlignment="1">
      <alignment horizontal="left" vertical="center"/>
    </xf>
    <xf numFmtId="49" fontId="3" fillId="35" borderId="0" xfId="0" applyNumberFormat="1" applyFont="1" applyFill="1" applyAlignment="1">
      <alignment/>
    </xf>
    <xf numFmtId="0" fontId="3" fillId="0" borderId="0" xfId="60" applyFont="1" applyAlignment="1">
      <alignment horizontal="left" wrapText="1"/>
      <protection/>
    </xf>
    <xf numFmtId="49" fontId="3" fillId="33" borderId="0" xfId="0" applyNumberFormat="1" applyFont="1" applyFill="1" applyBorder="1" applyAlignment="1" applyProtection="1">
      <alignment horizontal="left"/>
      <protection locked="0"/>
    </xf>
    <xf numFmtId="49" fontId="3" fillId="33" borderId="0" xfId="0" applyNumberFormat="1" applyFont="1" applyFill="1" applyAlignment="1" applyProtection="1">
      <alignment horizontal="left"/>
      <protection locked="0"/>
    </xf>
    <xf numFmtId="49" fontId="3" fillId="35" borderId="0" xfId="0" applyNumberFormat="1" applyFont="1" applyFill="1" applyBorder="1" applyAlignment="1" applyProtection="1">
      <alignment horizontal="left"/>
      <protection locked="0"/>
    </xf>
    <xf numFmtId="0" fontId="3" fillId="0" borderId="0" xfId="65" applyFont="1" applyAlignment="1">
      <alignment horizontal="center" vertical="center" wrapText="1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41" xfId="65" applyFont="1" applyBorder="1" applyAlignment="1">
      <alignment horizontal="center" vertical="center" wrapText="1"/>
      <protection/>
    </xf>
    <xf numFmtId="0" fontId="3" fillId="0" borderId="94" xfId="65" applyFont="1" applyBorder="1" applyAlignment="1">
      <alignment horizontal="center" vertical="center" wrapText="1"/>
      <protection/>
    </xf>
    <xf numFmtId="0" fontId="3" fillId="0" borderId="95" xfId="65" applyFont="1" applyBorder="1" applyAlignment="1">
      <alignment horizontal="center" vertical="center" wrapText="1"/>
      <protection/>
    </xf>
    <xf numFmtId="0" fontId="3" fillId="0" borderId="96" xfId="65" applyFont="1" applyBorder="1" applyAlignment="1">
      <alignment horizontal="center" vertical="center" wrapText="1"/>
      <protection/>
    </xf>
    <xf numFmtId="0" fontId="3" fillId="0" borderId="97" xfId="65" applyFont="1" applyBorder="1" applyAlignment="1">
      <alignment horizontal="center" vertical="center" wrapText="1"/>
      <protection/>
    </xf>
    <xf numFmtId="0" fontId="3" fillId="0" borderId="27" xfId="65" applyFont="1" applyBorder="1" applyAlignment="1">
      <alignment horizontal="center" vertical="center" wrapText="1"/>
      <protection/>
    </xf>
    <xf numFmtId="0" fontId="3" fillId="0" borderId="42" xfId="65" applyFont="1" applyBorder="1" applyAlignment="1">
      <alignment horizontal="center" vertical="center" wrapText="1"/>
      <protection/>
    </xf>
    <xf numFmtId="0" fontId="3" fillId="0" borderId="75" xfId="65" applyFont="1" applyBorder="1" applyAlignment="1">
      <alignment horizontal="center" vertical="center" wrapText="1"/>
      <protection/>
    </xf>
    <xf numFmtId="0" fontId="3" fillId="0" borderId="84" xfId="65" applyFont="1" applyBorder="1" applyAlignment="1">
      <alignment horizontal="center" vertical="center" wrapText="1"/>
      <protection/>
    </xf>
    <xf numFmtId="0" fontId="3" fillId="32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1" fillId="0" borderId="94" xfId="0" applyFont="1" applyBorder="1" applyAlignment="1" applyProtection="1">
      <alignment horizontal="center" vertical="center" wrapText="1"/>
      <protection/>
    </xf>
    <xf numFmtId="0" fontId="51" fillId="0" borderId="95" xfId="0" applyFont="1" applyBorder="1" applyAlignment="1" applyProtection="1">
      <alignment horizontal="center" vertical="center" wrapText="1"/>
      <protection/>
    </xf>
    <xf numFmtId="0" fontId="51" fillId="0" borderId="98" xfId="0" applyFont="1" applyBorder="1" applyAlignment="1" applyProtection="1">
      <alignment horizontal="center" wrapText="1"/>
      <protection/>
    </xf>
    <xf numFmtId="0" fontId="51" fillId="0" borderId="80" xfId="0" applyFont="1" applyBorder="1" applyAlignment="1" applyProtection="1">
      <alignment horizontal="center" wrapText="1"/>
      <protection/>
    </xf>
    <xf numFmtId="0" fontId="50" fillId="0" borderId="0" xfId="0" applyFont="1" applyAlignment="1">
      <alignment horizontal="center" vertical="center"/>
    </xf>
    <xf numFmtId="172" fontId="3" fillId="0" borderId="89" xfId="74" applyNumberFormat="1" applyFont="1" applyFill="1" applyBorder="1" applyAlignment="1" applyProtection="1">
      <alignment horizontal="center" vertical="center" wrapText="1"/>
      <protection/>
    </xf>
    <xf numFmtId="172" fontId="3" fillId="0" borderId="26" xfId="7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8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center" vertical="center" wrapText="1"/>
      <protection/>
    </xf>
    <xf numFmtId="49" fontId="3" fillId="0" borderId="99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8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00" xfId="0" applyNumberFormat="1" applyFont="1" applyFill="1" applyBorder="1" applyAlignment="1" applyProtection="1">
      <alignment horizontal="center" vertical="center"/>
      <protection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32" borderId="85" xfId="66" applyFont="1" applyFill="1" applyBorder="1" applyAlignment="1">
      <alignment horizontal="center"/>
      <protection/>
    </xf>
    <xf numFmtId="0" fontId="3" fillId="32" borderId="72" xfId="66" applyFont="1" applyFill="1" applyBorder="1" applyAlignment="1">
      <alignment horizontal="center"/>
      <protection/>
    </xf>
    <xf numFmtId="0" fontId="3" fillId="32" borderId="67" xfId="66" applyFont="1" applyFill="1" applyBorder="1" applyAlignment="1">
      <alignment horizontal="center"/>
      <protection/>
    </xf>
    <xf numFmtId="0" fontId="3" fillId="32" borderId="102" xfId="66" applyFont="1" applyFill="1" applyBorder="1" applyAlignment="1">
      <alignment horizontal="center"/>
      <protection/>
    </xf>
    <xf numFmtId="0" fontId="3" fillId="33" borderId="85" xfId="66" applyFont="1" applyFill="1" applyBorder="1" applyAlignment="1">
      <alignment horizontal="center"/>
      <protection/>
    </xf>
    <xf numFmtId="0" fontId="3" fillId="33" borderId="72" xfId="66" applyFont="1" applyFill="1" applyBorder="1" applyAlignment="1">
      <alignment horizontal="center"/>
      <protection/>
    </xf>
    <xf numFmtId="0" fontId="3" fillId="33" borderId="86" xfId="66" applyFont="1" applyFill="1" applyBorder="1" applyAlignment="1">
      <alignment horizontal="center"/>
      <protection/>
    </xf>
    <xf numFmtId="0" fontId="3" fillId="33" borderId="76" xfId="66" applyFont="1" applyFill="1" applyBorder="1" applyAlignment="1">
      <alignment horizontal="center"/>
      <protection/>
    </xf>
    <xf numFmtId="0" fontId="3" fillId="32" borderId="86" xfId="66" applyFont="1" applyFill="1" applyBorder="1" applyAlignment="1">
      <alignment horizontal="center"/>
      <protection/>
    </xf>
    <xf numFmtId="0" fontId="3" fillId="32" borderId="76" xfId="66" applyFont="1" applyFill="1" applyBorder="1" applyAlignment="1">
      <alignment horizontal="center"/>
      <protection/>
    </xf>
    <xf numFmtId="0" fontId="3" fillId="32" borderId="103" xfId="66" applyFont="1" applyFill="1" applyBorder="1" applyAlignment="1">
      <alignment horizontal="center"/>
      <protection/>
    </xf>
    <xf numFmtId="0" fontId="3" fillId="32" borderId="91" xfId="66" applyFont="1" applyFill="1" applyBorder="1" applyAlignment="1">
      <alignment horizont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NumberFormat="1" applyFont="1" applyBorder="1" applyAlignment="1">
      <alignment horizontal="center" vertical="center"/>
      <protection/>
    </xf>
    <xf numFmtId="0" fontId="3" fillId="0" borderId="36" xfId="60" applyNumberFormat="1" applyFont="1" applyBorder="1" applyAlignment="1">
      <alignment horizontal="center" vertical="center"/>
      <protection/>
    </xf>
    <xf numFmtId="1" fontId="8" fillId="0" borderId="100" xfId="60" applyNumberFormat="1" applyFont="1" applyBorder="1" applyAlignment="1">
      <alignment horizontal="center"/>
      <protection/>
    </xf>
    <xf numFmtId="0" fontId="8" fillId="0" borderId="101" xfId="60" applyNumberFormat="1" applyFont="1" applyBorder="1" applyAlignment="1">
      <alignment horizontal="center"/>
      <protection/>
    </xf>
    <xf numFmtId="0" fontId="8" fillId="0" borderId="37" xfId="60" applyNumberFormat="1" applyFont="1" applyBorder="1" applyAlignment="1">
      <alignment horizontal="center"/>
      <protection/>
    </xf>
    <xf numFmtId="0" fontId="8" fillId="0" borderId="89" xfId="60" applyFont="1" applyBorder="1" applyAlignment="1">
      <alignment horizontal="center"/>
      <protection/>
    </xf>
    <xf numFmtId="0" fontId="8" fillId="0" borderId="26" xfId="60" applyFont="1" applyBorder="1" applyAlignment="1">
      <alignment horizontal="center"/>
      <protection/>
    </xf>
    <xf numFmtId="0" fontId="3" fillId="32" borderId="96" xfId="66" applyFont="1" applyFill="1" applyBorder="1" applyAlignment="1">
      <alignment horizontal="center"/>
      <protection/>
    </xf>
    <xf numFmtId="0" fontId="3" fillId="32" borderId="97" xfId="66" applyFont="1" applyFill="1" applyBorder="1" applyAlignment="1">
      <alignment horizontal="center"/>
      <protection/>
    </xf>
    <xf numFmtId="172" fontId="3" fillId="0" borderId="27" xfId="74" applyNumberFormat="1" applyFont="1" applyFill="1" applyBorder="1" applyAlignment="1" applyProtection="1">
      <alignment horizontal="center" vertical="center"/>
      <protection/>
    </xf>
    <xf numFmtId="172" fontId="3" fillId="0" borderId="60" xfId="74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173" fontId="3" fillId="0" borderId="0" xfId="75" applyFont="1" applyFill="1" applyAlignment="1">
      <alignment horizontal="left" vertical="center" wrapText="1"/>
      <protection/>
    </xf>
    <xf numFmtId="172" fontId="3" fillId="0" borderId="0" xfId="74" applyNumberFormat="1" applyFont="1" applyFill="1" applyBorder="1" applyAlignment="1" applyProtection="1">
      <alignment horizontal="center" vertical="center"/>
      <protection/>
    </xf>
    <xf numFmtId="0" fontId="50" fillId="0" borderId="28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center" vertical="center" wrapText="1"/>
    </xf>
    <xf numFmtId="172" fontId="3" fillId="0" borderId="8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2" borderId="100" xfId="0" applyFont="1" applyFill="1" applyBorder="1" applyAlignment="1">
      <alignment horizontal="center" vertical="center"/>
    </xf>
    <xf numFmtId="0" fontId="3" fillId="32" borderId="101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27" xfId="67" applyFont="1" applyFill="1" applyBorder="1" applyAlignment="1">
      <alignment horizontal="center" vertical="center" wrapText="1"/>
      <protection/>
    </xf>
    <xf numFmtId="0" fontId="3" fillId="32" borderId="42" xfId="67" applyFont="1" applyFill="1" applyBorder="1" applyAlignment="1">
      <alignment horizontal="center" vertical="center" wrapText="1"/>
      <protection/>
    </xf>
    <xf numFmtId="0" fontId="3" fillId="32" borderId="24" xfId="67" applyFont="1" applyFill="1" applyBorder="1" applyAlignment="1">
      <alignment horizontal="center" vertical="center" wrapText="1"/>
      <protection/>
    </xf>
    <xf numFmtId="0" fontId="3" fillId="32" borderId="41" xfId="67" applyFont="1" applyFill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172" fontId="3" fillId="0" borderId="100" xfId="74" applyNumberFormat="1" applyFont="1" applyFill="1" applyBorder="1" applyAlignment="1" applyProtection="1">
      <alignment horizontal="center" vertical="center"/>
      <protection/>
    </xf>
    <xf numFmtId="172" fontId="3" fillId="0" borderId="101" xfId="74" applyNumberFormat="1" applyFont="1" applyFill="1" applyBorder="1" applyAlignment="1" applyProtection="1">
      <alignment horizontal="center" vertical="center"/>
      <protection/>
    </xf>
    <xf numFmtId="172" fontId="3" fillId="0" borderId="37" xfId="74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" fontId="3" fillId="0" borderId="75" xfId="0" applyNumberFormat="1" applyFont="1" applyBorder="1" applyAlignment="1">
      <alignment horizontal="center" vertical="center" wrapText="1"/>
    </xf>
    <xf numFmtId="1" fontId="3" fillId="0" borderId="84" xfId="0" applyNumberFormat="1" applyFont="1" applyBorder="1" applyAlignment="1">
      <alignment horizontal="center" vertical="center" wrapText="1"/>
    </xf>
    <xf numFmtId="172" fontId="3" fillId="0" borderId="0" xfId="74" applyNumberFormat="1" applyFont="1" applyFill="1" applyBorder="1" applyAlignment="1" applyProtection="1">
      <alignment horizontal="center"/>
      <protection/>
    </xf>
    <xf numFmtId="0" fontId="3" fillId="0" borderId="98" xfId="58" applyFont="1" applyBorder="1" applyAlignment="1" applyProtection="1">
      <alignment horizontal="right"/>
      <protection/>
    </xf>
    <xf numFmtId="0" fontId="3" fillId="0" borderId="80" xfId="58" applyFont="1" applyBorder="1" applyAlignment="1" applyProtection="1">
      <alignment horizontal="right"/>
      <protection/>
    </xf>
    <xf numFmtId="0" fontId="3" fillId="0" borderId="0" xfId="58" applyFont="1" applyAlignment="1" applyProtection="1">
      <alignment horizontal="center"/>
      <protection/>
    </xf>
    <xf numFmtId="0" fontId="5" fillId="0" borderId="0" xfId="58" applyFont="1" applyAlignment="1" applyProtection="1">
      <alignment horizontal="center"/>
      <protection/>
    </xf>
    <xf numFmtId="0" fontId="3" fillId="0" borderId="100" xfId="58" applyFont="1" applyBorder="1" applyAlignment="1" applyProtection="1">
      <alignment horizontal="center" vertical="center"/>
      <protection/>
    </xf>
    <xf numFmtId="0" fontId="3" fillId="0" borderId="101" xfId="58" applyFont="1" applyBorder="1" applyAlignment="1" applyProtection="1">
      <alignment horizontal="center" vertical="center"/>
      <protection/>
    </xf>
    <xf numFmtId="49" fontId="3" fillId="0" borderId="92" xfId="58" applyNumberFormat="1" applyFont="1" applyBorder="1" applyAlignment="1" applyProtection="1">
      <alignment horizontal="center" vertical="center" wrapText="1"/>
      <protection/>
    </xf>
    <xf numFmtId="49" fontId="3" fillId="0" borderId="83" xfId="58" applyNumberFormat="1" applyFont="1" applyBorder="1" applyAlignment="1" applyProtection="1">
      <alignment horizontal="center" vertical="center" wrapText="1"/>
      <protection/>
    </xf>
    <xf numFmtId="49" fontId="3" fillId="0" borderId="60" xfId="58" applyNumberFormat="1" applyFont="1" applyFill="1" applyBorder="1" applyAlignment="1" applyProtection="1">
      <alignment horizontal="center" vertical="center" wrapText="1"/>
      <protection/>
    </xf>
    <xf numFmtId="49" fontId="3" fillId="0" borderId="42" xfId="58" applyNumberFormat="1" applyFont="1" applyFill="1" applyBorder="1" applyAlignment="1" applyProtection="1">
      <alignment horizontal="center" vertical="center" wrapText="1"/>
      <protection/>
    </xf>
    <xf numFmtId="0" fontId="3" fillId="0" borderId="89" xfId="58" applyNumberFormat="1" applyFont="1" applyBorder="1" applyAlignment="1" applyProtection="1">
      <alignment horizontal="center" vertical="center" wrapText="1"/>
      <protection/>
    </xf>
    <xf numFmtId="0" fontId="3" fillId="0" borderId="17" xfId="58" applyNumberFormat="1" applyFont="1" applyBorder="1" applyAlignment="1" applyProtection="1">
      <alignment horizontal="center" vertical="center" wrapText="1"/>
      <protection/>
    </xf>
    <xf numFmtId="0" fontId="3" fillId="0" borderId="26" xfId="58" applyNumberFormat="1" applyFont="1" applyBorder="1" applyAlignment="1" applyProtection="1">
      <alignment horizontal="center" vertical="center" wrapText="1"/>
      <protection/>
    </xf>
    <xf numFmtId="49" fontId="3" fillId="0" borderId="55" xfId="58" applyNumberFormat="1" applyFont="1" applyBorder="1" applyAlignment="1" applyProtection="1">
      <alignment horizontal="center" vertical="center" wrapText="1"/>
      <protection/>
    </xf>
    <xf numFmtId="49" fontId="3" fillId="0" borderId="84" xfId="58" applyNumberFormat="1" applyFont="1" applyBorder="1" applyAlignment="1" applyProtection="1">
      <alignment horizontal="center" vertical="center" wrapText="1"/>
      <protection/>
    </xf>
    <xf numFmtId="0" fontId="3" fillId="32" borderId="0" xfId="0" applyFont="1" applyFill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_2008_IC-Sumarni pregled tabela_ElEn" xfId="65"/>
    <cellStyle name="Normal_EEB  I-XII  2005" xfId="66"/>
    <cellStyle name="Normal_IC-EK-G Distribucija 20-zahtev 2" xfId="67"/>
    <cellStyle name="Normalan_PD ED JUGOISTOK KOREKCIJA INVESTICIJA-ZA SLANJE 03.02.2009." xfId="68"/>
    <cellStyle name="Note" xfId="69"/>
    <cellStyle name="Output" xfId="70"/>
    <cellStyle name="Percent" xfId="71"/>
    <cellStyle name="Percent 2" xfId="72"/>
    <cellStyle name="Percent 3" xfId="73"/>
    <cellStyle name="Standard_A" xfId="74"/>
    <cellStyle name="Standard_A_1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828675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114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jelic\AppData\Local\Microsoft\Windows\Temporary%20Internet%20Files\Content.Outlook\WY7Q9M6J\IC-EK-E%20Distribucija%20Javno%20snabdevanje%204,6-zahte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bojsa.despotovic\Downloads\IC-EK-E%20Distribucija%20Javno%20snabdevanje%204,6-zaht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. strana"/>
      <sheetName val="1 MOP"/>
      <sheetName val="2 Zajed tr sred prih"/>
      <sheetName val="3 Oper Troskovi OP"/>
      <sheetName val="4 Amortizacija"/>
      <sheetName val="5 Nabavka el.en."/>
      <sheetName val="6 PPCK"/>
      <sheetName val="7 Struktura izvora finans"/>
      <sheetName val="8 Trosk.Prenosa i Distr"/>
      <sheetName val="9 Sredstva"/>
      <sheetName val="9.1 RS u prethodnom RP"/>
      <sheetName val="10 Naknade"/>
      <sheetName val="11 Gubici"/>
      <sheetName val="12 Ostali Prih"/>
      <sheetName val="13 KE Dis 2011"/>
      <sheetName val="13.1 KE Dis 2010"/>
      <sheetName val="14 КЕ JS 2011"/>
      <sheetName val="14.1 КЕ JS 2010"/>
      <sheetName val="15 Alokacija MOP i tar stav"/>
      <sheetName val="16 Plan ulaganja"/>
      <sheetName val="16.1 Plan ulag-pr reg per"/>
      <sheetName val="17 Zaposleni"/>
      <sheetName val="18 Prih.od Priklju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c. strana"/>
      <sheetName val="1 MOP"/>
      <sheetName val="2 Zajed tr sred prih"/>
      <sheetName val="3 Oper Troskovi OP"/>
      <sheetName val="4 Amortizacija"/>
      <sheetName val="5 Nabavka el.en."/>
      <sheetName val="6 PPCK"/>
      <sheetName val="7 Struktura izvora finans"/>
      <sheetName val="8 Trosk.Prenosa i Distr"/>
      <sheetName val="9 Sredstva"/>
      <sheetName val="9.1 RS u prethodnom RP"/>
      <sheetName val="10 Naknade"/>
      <sheetName val="11 Gubici"/>
      <sheetName val="12 Ostali Prih"/>
      <sheetName val="13 KE Dis 2011"/>
      <sheetName val="13.1 KE Dis 2010"/>
      <sheetName val="14 КЕ JS 2011"/>
      <sheetName val="14.1 КЕ JS 2010"/>
      <sheetName val="15 Alokacija MOP i tar stav"/>
      <sheetName val="16 Plan ulaganja"/>
      <sheetName val="16.1 Plan ulag-pr reg per"/>
      <sheetName val="17 Zaposleni"/>
      <sheetName val="18 Prih.od Priklju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1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9.7109375" style="11" customWidth="1"/>
    <col min="2" max="2" width="19.00390625" style="11" customWidth="1"/>
    <col min="3" max="3" width="10.28125" style="11" customWidth="1"/>
    <col min="4" max="8" width="12.7109375" style="11" customWidth="1"/>
    <col min="9" max="16384" width="9.140625" style="11" customWidth="1"/>
  </cols>
  <sheetData>
    <row r="1" s="85" customFormat="1" ht="12.75">
      <c r="AR1" s="85" t="s">
        <v>194</v>
      </c>
    </row>
    <row r="2" s="85" customFormat="1" ht="12.75">
      <c r="AR2" s="85" t="s">
        <v>227</v>
      </c>
    </row>
    <row r="3" s="85" customFormat="1" ht="12.75">
      <c r="AR3" s="85" t="s">
        <v>228</v>
      </c>
    </row>
    <row r="4" s="85" customFormat="1" ht="12.75">
      <c r="AR4" s="85">
        <v>3</v>
      </c>
    </row>
    <row r="5" s="85" customFormat="1" ht="12.75"/>
    <row r="6" s="79" customFormat="1" ht="12.75"/>
    <row r="7" s="79" customFormat="1" ht="12.75"/>
    <row r="8" s="79" customFormat="1" ht="12.75"/>
    <row r="9" s="79" customFormat="1" ht="12.75"/>
    <row r="10" s="79" customFormat="1" ht="12.75">
      <c r="A10" s="11" t="s">
        <v>380</v>
      </c>
    </row>
    <row r="11" spans="3:4" s="80" customFormat="1" ht="12.75">
      <c r="C11" s="79"/>
      <c r="D11" s="79"/>
    </row>
    <row r="12" spans="1:2" s="79" customFormat="1" ht="12.75">
      <c r="A12" s="509" t="s">
        <v>397</v>
      </c>
      <c r="B12" s="510" t="s">
        <v>410</v>
      </c>
    </row>
    <row r="13" s="79" customFormat="1" ht="12.75"/>
    <row r="14" s="79" customFormat="1" ht="12.75"/>
    <row r="15" spans="1:8" s="79" customFormat="1" ht="12.75">
      <c r="A15" s="79" t="s">
        <v>242</v>
      </c>
      <c r="C15" s="585"/>
      <c r="D15" s="585"/>
      <c r="E15" s="585"/>
      <c r="F15" s="585"/>
      <c r="G15" s="585"/>
      <c r="H15" s="585"/>
    </row>
    <row r="16" spans="1:8" s="79" customFormat="1" ht="12.75">
      <c r="A16" s="79" t="s">
        <v>271</v>
      </c>
      <c r="C16" s="587"/>
      <c r="D16" s="587"/>
      <c r="E16" s="587"/>
      <c r="F16" s="587"/>
      <c r="G16" s="587"/>
      <c r="H16" s="587"/>
    </row>
    <row r="17" spans="1:8" s="79" customFormat="1" ht="12.75">
      <c r="A17" s="3" t="s">
        <v>51</v>
      </c>
      <c r="C17" s="585"/>
      <c r="D17" s="585"/>
      <c r="E17" s="585"/>
      <c r="F17" s="585"/>
      <c r="G17" s="585"/>
      <c r="H17" s="585"/>
    </row>
    <row r="18" s="79" customFormat="1" ht="12.75"/>
    <row r="19" spans="1:3" s="79" customFormat="1" ht="12.75">
      <c r="A19" s="79" t="s">
        <v>315</v>
      </c>
      <c r="C19" s="458">
        <v>2018</v>
      </c>
    </row>
    <row r="20" s="79" customFormat="1" ht="12.75"/>
    <row r="21" spans="1:8" s="79" customFormat="1" ht="12.75">
      <c r="A21" s="79" t="s">
        <v>243</v>
      </c>
      <c r="C21" s="585"/>
      <c r="D21" s="585"/>
      <c r="E21" s="585"/>
      <c r="F21" s="585"/>
      <c r="G21" s="585"/>
      <c r="H21" s="585"/>
    </row>
    <row r="22" s="79" customFormat="1" ht="12.75"/>
    <row r="23" spans="1:8" s="79" customFormat="1" ht="12.75">
      <c r="A23" s="79" t="s">
        <v>244</v>
      </c>
      <c r="B23" s="79" t="s">
        <v>195</v>
      </c>
      <c r="C23" s="585"/>
      <c r="D23" s="585"/>
      <c r="E23" s="585"/>
      <c r="F23" s="585"/>
      <c r="G23" s="585"/>
      <c r="H23" s="585"/>
    </row>
    <row r="24" s="79" customFormat="1" ht="12.75"/>
    <row r="25" spans="2:8" s="79" customFormat="1" ht="12.75">
      <c r="B25" s="79" t="s">
        <v>196</v>
      </c>
      <c r="C25" s="585"/>
      <c r="D25" s="585"/>
      <c r="E25" s="585"/>
      <c r="F25" s="585"/>
      <c r="G25" s="585"/>
      <c r="H25" s="585"/>
    </row>
    <row r="26" s="79" customFormat="1" ht="12.75"/>
    <row r="27" spans="2:8" s="79" customFormat="1" ht="12.75">
      <c r="B27" s="79" t="s">
        <v>229</v>
      </c>
      <c r="C27" s="585"/>
      <c r="D27" s="585"/>
      <c r="E27" s="585"/>
      <c r="F27" s="585"/>
      <c r="G27" s="585"/>
      <c r="H27" s="585"/>
    </row>
    <row r="28" s="79" customFormat="1" ht="12.75"/>
    <row r="29" spans="1:8" s="80" customFormat="1" ht="12.75">
      <c r="A29" s="80" t="s">
        <v>281</v>
      </c>
      <c r="C29" s="586"/>
      <c r="D29" s="586"/>
      <c r="E29" s="586"/>
      <c r="F29" s="586"/>
      <c r="G29" s="586"/>
      <c r="H29" s="586"/>
    </row>
    <row r="30" s="80" customFormat="1" ht="12.75"/>
    <row r="31" s="80" customFormat="1" ht="12.75"/>
    <row r="32" s="80" customFormat="1" ht="12.75">
      <c r="A32" s="80" t="s">
        <v>3</v>
      </c>
    </row>
    <row r="33" spans="1:5" s="80" customFormat="1" ht="12.75" customHeight="1">
      <c r="A33" s="582" t="s">
        <v>270</v>
      </c>
      <c r="B33" s="583"/>
      <c r="C33" s="583"/>
      <c r="D33" s="459"/>
      <c r="E33" s="459"/>
    </row>
    <row r="34" spans="1:8" s="83" customFormat="1" ht="6" customHeight="1">
      <c r="A34" s="80"/>
      <c r="B34" s="80"/>
      <c r="C34" s="80"/>
      <c r="D34" s="80"/>
      <c r="E34" s="80"/>
      <c r="F34" s="80"/>
      <c r="G34" s="80"/>
      <c r="H34" s="80"/>
    </row>
    <row r="35" spans="1:8" s="80" customFormat="1" ht="12.75">
      <c r="A35" s="584"/>
      <c r="B35" s="584"/>
      <c r="C35" s="584"/>
      <c r="D35" s="584"/>
      <c r="E35" s="584"/>
      <c r="F35" s="584"/>
      <c r="G35" s="584"/>
      <c r="H35" s="584"/>
    </row>
    <row r="36" s="80" customFormat="1" ht="12.75" customHeight="1">
      <c r="A36" s="90"/>
    </row>
    <row r="37" s="80" customFormat="1" ht="12.75" customHeight="1">
      <c r="A37"/>
    </row>
    <row r="38" s="80" customFormat="1" ht="12.75" customHeight="1">
      <c r="A38"/>
    </row>
    <row r="39" s="80" customFormat="1" ht="12.75" customHeight="1">
      <c r="A39"/>
    </row>
    <row r="40" s="80" customFormat="1" ht="12.75" customHeight="1">
      <c r="A40"/>
    </row>
    <row r="41" s="80" customFormat="1" ht="12.75" customHeight="1">
      <c r="A41"/>
    </row>
    <row r="42" s="80" customFormat="1" ht="12.75" customHeight="1"/>
    <row r="43" s="80" customFormat="1" ht="12.75"/>
    <row r="44" s="80" customFormat="1" ht="12.75"/>
    <row r="45" s="80" customFormat="1" ht="12.75"/>
    <row r="46" s="80" customFormat="1" ht="12.75"/>
    <row r="47" s="80" customFormat="1" ht="12.75"/>
    <row r="48" s="80" customFormat="1" ht="12.75"/>
    <row r="49" s="80" customFormat="1" ht="12.75"/>
    <row r="50" s="80" customFormat="1" ht="12.75"/>
    <row r="51" s="80" customFormat="1" ht="12.75"/>
    <row r="52" s="80" customFormat="1" ht="12.75"/>
    <row r="53" s="80" customFormat="1" ht="12.75"/>
    <row r="54" s="80" customFormat="1" ht="12.75"/>
    <row r="55" s="80" customFormat="1" ht="12.75"/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="80" customFormat="1" ht="12.75"/>
    <row r="246" s="80" customFormat="1" ht="12.75"/>
    <row r="247" s="80" customFormat="1" ht="12.75"/>
    <row r="248" s="80" customFormat="1" ht="12.75"/>
    <row r="249" s="80" customFormat="1" ht="12.75"/>
    <row r="250" s="80" customFormat="1" ht="12.75"/>
    <row r="251" s="80" customFormat="1" ht="12.75"/>
    <row r="252" s="80" customFormat="1" ht="12.75"/>
    <row r="253" s="80" customFormat="1" ht="12.75"/>
    <row r="254" s="80" customFormat="1" ht="12.75"/>
    <row r="255" s="80" customFormat="1" ht="12.75"/>
    <row r="256" s="80" customFormat="1" ht="12.75"/>
    <row r="257" s="80" customFormat="1" ht="12.75"/>
    <row r="258" s="80" customFormat="1" ht="12.75"/>
    <row r="259" s="80" customFormat="1" ht="12.75"/>
    <row r="260" s="80" customFormat="1" ht="12.75"/>
    <row r="261" s="80" customFormat="1" ht="12.75"/>
    <row r="262" s="80" customFormat="1" ht="12.75"/>
    <row r="263" s="80" customFormat="1" ht="12.75"/>
    <row r="264" s="80" customFormat="1" ht="12.75"/>
    <row r="265" s="80" customFormat="1" ht="12.75"/>
    <row r="266" s="80" customFormat="1" ht="12.75"/>
    <row r="267" s="80" customFormat="1" ht="12.75"/>
    <row r="268" s="80" customFormat="1" ht="12.75"/>
    <row r="269" s="80" customFormat="1" ht="12.75"/>
    <row r="270" s="80" customFormat="1" ht="12.75"/>
    <row r="271" s="80" customFormat="1" ht="12.75"/>
    <row r="272" s="80" customFormat="1" ht="12.75"/>
    <row r="273" s="80" customFormat="1" ht="12.75"/>
    <row r="274" s="80" customFormat="1" ht="12.75"/>
    <row r="275" s="80" customFormat="1" ht="12.75"/>
    <row r="276" s="80" customFormat="1" ht="12.75"/>
    <row r="277" s="80" customFormat="1" ht="12.75"/>
    <row r="278" s="80" customFormat="1" ht="12.75"/>
    <row r="279" s="80" customFormat="1" ht="12.75"/>
    <row r="280" s="80" customFormat="1" ht="12.75"/>
    <row r="281" s="80" customFormat="1" ht="12.75"/>
    <row r="282" s="80" customFormat="1" ht="12.75"/>
    <row r="283" s="80" customFormat="1" ht="12.75"/>
    <row r="284" s="80" customFormat="1" ht="12.75"/>
    <row r="285" s="80" customFormat="1" ht="12.75"/>
    <row r="286" s="80" customFormat="1" ht="12.75"/>
    <row r="287" s="80" customFormat="1" ht="12.75"/>
    <row r="288" s="80" customFormat="1" ht="12.75"/>
    <row r="289" s="80" customFormat="1" ht="12.75"/>
    <row r="290" s="80" customFormat="1" ht="12.75"/>
    <row r="291" s="80" customFormat="1" ht="12.75"/>
    <row r="292" s="80" customFormat="1" ht="12.75"/>
    <row r="293" s="80" customFormat="1" ht="12.75"/>
    <row r="294" s="80" customFormat="1" ht="12.75"/>
    <row r="295" s="80" customFormat="1" ht="12.75"/>
    <row r="296" s="80" customFormat="1" ht="12.75"/>
    <row r="297" s="80" customFormat="1" ht="12.75"/>
    <row r="298" s="80" customFormat="1" ht="12.75"/>
    <row r="299" s="80" customFormat="1" ht="12.75"/>
    <row r="300" s="80" customFormat="1" ht="12.75"/>
    <row r="301" s="80" customFormat="1" ht="12.75"/>
    <row r="302" s="80" customFormat="1" ht="12.75"/>
    <row r="303" s="80" customFormat="1" ht="12.75"/>
    <row r="304" s="80" customFormat="1" ht="12.75"/>
    <row r="305" s="80" customFormat="1" ht="12.75"/>
    <row r="306" s="80" customFormat="1" ht="12.75"/>
    <row r="307" s="80" customFormat="1" ht="12.75"/>
    <row r="308" s="80" customFormat="1" ht="12.75"/>
    <row r="309" s="80" customFormat="1" ht="12.75"/>
    <row r="310" s="80" customFormat="1" ht="12.75"/>
    <row r="311" s="80" customFormat="1" ht="12.75"/>
    <row r="312" s="80" customFormat="1" ht="12.75"/>
    <row r="313" s="80" customFormat="1" ht="12.75"/>
    <row r="314" s="80" customFormat="1" ht="12.75"/>
    <row r="315" s="80" customFormat="1" ht="12.75"/>
    <row r="316" s="80" customFormat="1" ht="12.75"/>
    <row r="317" s="80" customFormat="1" ht="12.75"/>
    <row r="318" s="80" customFormat="1" ht="12.75"/>
    <row r="319" s="80" customFormat="1" ht="12.75"/>
    <row r="320" s="80" customFormat="1" ht="12.75"/>
    <row r="321" s="80" customFormat="1" ht="12.75"/>
    <row r="322" s="80" customFormat="1" ht="12.75"/>
    <row r="323" s="80" customFormat="1" ht="12.75"/>
    <row r="324" s="80" customFormat="1" ht="12.75"/>
    <row r="325" s="80" customFormat="1" ht="12.75"/>
    <row r="326" s="80" customFormat="1" ht="12.75"/>
    <row r="327" s="80" customFormat="1" ht="12.75"/>
    <row r="328" s="80" customFormat="1" ht="12.75"/>
    <row r="329" s="80" customFormat="1" ht="12.75"/>
    <row r="330" s="80" customFormat="1" ht="12.75"/>
    <row r="331" s="80" customFormat="1" ht="12.75"/>
  </sheetData>
  <sheetProtection selectLockedCells="1"/>
  <mergeCells count="9">
    <mergeCell ref="A35:H35"/>
    <mergeCell ref="C27:H27"/>
    <mergeCell ref="C29:H29"/>
    <mergeCell ref="C16:H16"/>
    <mergeCell ref="C15:H15"/>
    <mergeCell ref="C21:H21"/>
    <mergeCell ref="C23:H23"/>
    <mergeCell ref="C25:H25"/>
    <mergeCell ref="C17:H17"/>
  </mergeCells>
  <printOptions horizontalCentered="1"/>
  <pageMargins left="0.236220472440945" right="0.236220472440945" top="0.511811023622047" bottom="0.511811023622047" header="0.236220472440945" footer="0.236220472440945"/>
  <pageSetup fitToHeight="1" fitToWidth="1" horizontalDpi="600" verticalDpi="600" orientation="landscape" paperSize="9" r:id="rId2"/>
  <headerFooter alignWithMargins="0">
    <oddFooter>&amp;R&amp;"Arial Narrow,Regular"Страна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27"/>
  <sheetViews>
    <sheetView showGridLines="0" showZeros="0" zoomScalePageLayoutView="0" workbookViewId="0" topLeftCell="A1">
      <selection activeCell="A1" sqref="A1"/>
    </sheetView>
  </sheetViews>
  <sheetFormatPr defaultColWidth="8.8515625" defaultRowHeight="30" customHeight="1"/>
  <cols>
    <col min="1" max="1" width="3.140625" style="14" customWidth="1"/>
    <col min="2" max="2" width="6.140625" style="10" customWidth="1"/>
    <col min="3" max="3" width="37.00390625" style="10" customWidth="1"/>
    <col min="4" max="4" width="10.28125" style="10" customWidth="1"/>
    <col min="5" max="5" width="12.421875" style="10" customWidth="1"/>
    <col min="6" max="6" width="9.57421875" style="10" bestFit="1" customWidth="1"/>
    <col min="7" max="17" width="7.7109375" style="10" customWidth="1"/>
    <col min="18" max="18" width="10.57421875" style="10" customWidth="1"/>
    <col min="19" max="16384" width="8.8515625" style="10" customWidth="1"/>
  </cols>
  <sheetData>
    <row r="1" spans="1:65" ht="16.5" customHeight="1">
      <c r="A1" s="19" t="s">
        <v>302</v>
      </c>
      <c r="B1" s="19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5" customHeight="1">
      <c r="A2" s="19"/>
      <c r="B2" s="1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9.5" customHeight="1">
      <c r="A3" s="10"/>
      <c r="B3" s="13" t="str">
        <f>+CONCATENATE('Poc. strana'!$A$15," ",'Poc. strana'!$C$15)</f>
        <v>Назив енергетског субјекта: 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4" ht="14.25" customHeight="1">
      <c r="A4" s="84"/>
      <c r="B4" s="13" t="str">
        <f>+CONCATENATE('Poc. strana'!$A$12," ",'Poc. strana'!$B$12)</f>
        <v>Енергетска делатност: Дистрибуција електричне енергије и управљање затвореним дистрибутивним системом</v>
      </c>
      <c r="C4" s="8"/>
      <c r="D4" s="8"/>
    </row>
    <row r="5" spans="1:2" ht="19.5" customHeight="1">
      <c r="A5" s="84"/>
      <c r="B5" s="13" t="str">
        <f>+CONCATENATE('Poc. strana'!$A$29," ",'Poc. strana'!$C$29)</f>
        <v>Датум обраде: </v>
      </c>
    </row>
    <row r="6" spans="1:2" ht="10.5" customHeight="1">
      <c r="A6" s="10"/>
      <c r="B6" s="13"/>
    </row>
    <row r="7" spans="1:18" ht="18" customHeight="1">
      <c r="A7" s="10"/>
      <c r="B7" s="650" t="s">
        <v>425</v>
      </c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</row>
    <row r="8" spans="1:8" ht="11.25" customHeight="1">
      <c r="A8" s="10"/>
      <c r="B8" s="59"/>
      <c r="C8" s="59"/>
      <c r="D8" s="59"/>
      <c r="E8" s="59"/>
      <c r="F8" s="59"/>
      <c r="G8" s="59"/>
      <c r="H8" s="59"/>
    </row>
    <row r="9" spans="1:8" ht="12.75" customHeight="1" thickBot="1">
      <c r="A9" s="10"/>
      <c r="B9" s="59"/>
      <c r="C9" s="59"/>
      <c r="D9" s="59"/>
      <c r="E9" s="59"/>
      <c r="F9" s="59"/>
      <c r="G9" s="59"/>
      <c r="H9" s="59"/>
    </row>
    <row r="10" spans="2:18" ht="13.5" thickTop="1">
      <c r="B10" s="668" t="str">
        <f>"Остварење "&amp;'Poc. strana'!$C$19&amp;". године"</f>
        <v>Остварење 2018. године</v>
      </c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9"/>
      <c r="P10" s="669"/>
      <c r="Q10" s="669"/>
      <c r="R10" s="670"/>
    </row>
    <row r="11" spans="2:18" ht="25.5">
      <c r="B11" s="35" t="s">
        <v>188</v>
      </c>
      <c r="C11" s="36" t="s">
        <v>213</v>
      </c>
      <c r="D11" s="36" t="s">
        <v>269</v>
      </c>
      <c r="E11" s="36" t="s">
        <v>324</v>
      </c>
      <c r="F11" s="60" t="s">
        <v>191</v>
      </c>
      <c r="G11" s="60" t="s">
        <v>192</v>
      </c>
      <c r="H11" s="60" t="s">
        <v>193</v>
      </c>
      <c r="I11" s="98" t="s">
        <v>316</v>
      </c>
      <c r="J11" s="98" t="s">
        <v>317</v>
      </c>
      <c r="K11" s="98" t="s">
        <v>318</v>
      </c>
      <c r="L11" s="98" t="s">
        <v>319</v>
      </c>
      <c r="M11" s="98" t="s">
        <v>320</v>
      </c>
      <c r="N11" s="98" t="s">
        <v>321</v>
      </c>
      <c r="O11" s="98" t="s">
        <v>322</v>
      </c>
      <c r="P11" s="98" t="s">
        <v>328</v>
      </c>
      <c r="Q11" s="98" t="s">
        <v>329</v>
      </c>
      <c r="R11" s="61" t="s">
        <v>330</v>
      </c>
    </row>
    <row r="12" spans="2:18" ht="15.75">
      <c r="B12" s="91" t="s">
        <v>248</v>
      </c>
      <c r="C12" s="92" t="s">
        <v>335</v>
      </c>
      <c r="D12" s="93" t="s">
        <v>174</v>
      </c>
      <c r="E12" s="68" t="s">
        <v>60</v>
      </c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3">
        <f>SUM(F12:Q12)</f>
        <v>0</v>
      </c>
    </row>
    <row r="13" spans="2:18" ht="15.75">
      <c r="B13" s="166" t="s">
        <v>251</v>
      </c>
      <c r="C13" s="167" t="s">
        <v>396</v>
      </c>
      <c r="D13" s="93" t="s">
        <v>59</v>
      </c>
      <c r="E13" s="68" t="s">
        <v>307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460">
        <f>IF(R12=0,,R14/R12)</f>
        <v>0</v>
      </c>
    </row>
    <row r="14" spans="2:18" ht="25.5">
      <c r="B14" s="166" t="s">
        <v>259</v>
      </c>
      <c r="C14" s="167" t="s">
        <v>175</v>
      </c>
      <c r="D14" s="93" t="s">
        <v>308</v>
      </c>
      <c r="E14" s="68" t="s">
        <v>60</v>
      </c>
      <c r="F14" s="291">
        <f>+F12*(F13/(1-F13))</f>
        <v>0</v>
      </c>
      <c r="G14" s="291">
        <f aca="true" t="shared" si="0" ref="G14:Q14">+G12*(G13/(1-G13))</f>
        <v>0</v>
      </c>
      <c r="H14" s="291">
        <f t="shared" si="0"/>
        <v>0</v>
      </c>
      <c r="I14" s="291">
        <f t="shared" si="0"/>
        <v>0</v>
      </c>
      <c r="J14" s="291">
        <f t="shared" si="0"/>
        <v>0</v>
      </c>
      <c r="K14" s="291">
        <f t="shared" si="0"/>
        <v>0</v>
      </c>
      <c r="L14" s="291">
        <f t="shared" si="0"/>
        <v>0</v>
      </c>
      <c r="M14" s="291">
        <f t="shared" si="0"/>
        <v>0</v>
      </c>
      <c r="N14" s="291">
        <f t="shared" si="0"/>
        <v>0</v>
      </c>
      <c r="O14" s="291">
        <f t="shared" si="0"/>
        <v>0</v>
      </c>
      <c r="P14" s="291">
        <f t="shared" si="0"/>
        <v>0</v>
      </c>
      <c r="Q14" s="291">
        <f t="shared" si="0"/>
        <v>0</v>
      </c>
      <c r="R14" s="169">
        <f>SUM(F14:Q14)</f>
        <v>0</v>
      </c>
    </row>
    <row r="15" spans="2:18" ht="25.5">
      <c r="B15" s="166" t="s">
        <v>50</v>
      </c>
      <c r="C15" s="92" t="s">
        <v>172</v>
      </c>
      <c r="D15" s="93" t="s">
        <v>326</v>
      </c>
      <c r="E15" s="93" t="s">
        <v>325</v>
      </c>
      <c r="F15" s="290"/>
      <c r="G15" s="290"/>
      <c r="H15" s="290"/>
      <c r="I15" s="290"/>
      <c r="J15" s="290"/>
      <c r="K15" s="290"/>
      <c r="L15" s="290"/>
      <c r="M15" s="290"/>
      <c r="N15" s="290"/>
      <c r="O15" s="566"/>
      <c r="P15" s="290"/>
      <c r="Q15" s="290"/>
      <c r="R15" s="168"/>
    </row>
    <row r="16" spans="2:18" ht="16.5" thickBot="1">
      <c r="B16" s="94" t="s">
        <v>52</v>
      </c>
      <c r="C16" s="95" t="s">
        <v>176</v>
      </c>
      <c r="D16" s="96" t="s">
        <v>173</v>
      </c>
      <c r="E16" s="97" t="s">
        <v>306</v>
      </c>
      <c r="F16" s="155">
        <f>PRODUCT(F14:F15)</f>
        <v>0</v>
      </c>
      <c r="G16" s="155">
        <f aca="true" t="shared" si="1" ref="G16:Q16">PRODUCT(G14:G15)</f>
        <v>0</v>
      </c>
      <c r="H16" s="155">
        <f t="shared" si="1"/>
        <v>0</v>
      </c>
      <c r="I16" s="155">
        <f t="shared" si="1"/>
        <v>0</v>
      </c>
      <c r="J16" s="155">
        <f t="shared" si="1"/>
        <v>0</v>
      </c>
      <c r="K16" s="155">
        <f t="shared" si="1"/>
        <v>0</v>
      </c>
      <c r="L16" s="155">
        <f t="shared" si="1"/>
        <v>0</v>
      </c>
      <c r="M16" s="155">
        <f t="shared" si="1"/>
        <v>0</v>
      </c>
      <c r="N16" s="155">
        <f t="shared" si="1"/>
        <v>0</v>
      </c>
      <c r="O16" s="155">
        <f t="shared" si="1"/>
        <v>0</v>
      </c>
      <c r="P16" s="155">
        <f t="shared" si="1"/>
        <v>0</v>
      </c>
      <c r="Q16" s="155">
        <f t="shared" si="1"/>
        <v>0</v>
      </c>
      <c r="R16" s="46">
        <f>SUM(F16:Q16)</f>
        <v>0</v>
      </c>
    </row>
    <row r="17" spans="2:18" ht="15" customHeight="1" thickTop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2:18" ht="15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2:18" ht="15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2:18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2:18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2:18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2:18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2:18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2:18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2:18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2:18" ht="30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</sheetData>
  <sheetProtection formatCells="0" formatColumns="0" selectLockedCells="1"/>
  <mergeCells count="2">
    <mergeCell ref="B7:R7"/>
    <mergeCell ref="B10:R10"/>
  </mergeCells>
  <printOptions horizontalCentered="1"/>
  <pageMargins left="0.2362204724409449" right="0.2362204724409449" top="0.5118110236220472" bottom="0.5118110236220472" header="0.2362204724409449" footer="0.2362204724409449"/>
  <pageSetup horizontalDpi="600" verticalDpi="600" orientation="landscape" paperSize="9" scale="59" r:id="rId1"/>
  <headerFooter alignWithMargins="0">
    <oddFooter>&amp;R&amp;"Arial Narrow,Regular"Страна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K198"/>
  <sheetViews>
    <sheetView showGridLines="0" showZeros="0" zoomScalePageLayoutView="0" workbookViewId="0" topLeftCell="A1">
      <selection activeCell="A1" sqref="A1"/>
    </sheetView>
  </sheetViews>
  <sheetFormatPr defaultColWidth="8.8515625" defaultRowHeight="30" customHeight="1"/>
  <cols>
    <col min="1" max="1" width="4.140625" style="41" customWidth="1"/>
    <col min="2" max="2" width="13.57421875" style="65" customWidth="1"/>
    <col min="3" max="3" width="72.00390625" style="6" customWidth="1"/>
    <col min="4" max="4" width="17.7109375" style="6" customWidth="1"/>
    <col min="5" max="6" width="17.7109375" style="41" customWidth="1"/>
    <col min="7" max="16384" width="8.8515625" style="41" customWidth="1"/>
  </cols>
  <sheetData>
    <row r="1" spans="1:63" s="19" customFormat="1" ht="17.25" customHeight="1">
      <c r="A1" s="19" t="s">
        <v>302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</row>
    <row r="2" spans="5:63" s="19" customFormat="1" ht="17.25" customHeight="1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</row>
    <row r="3" spans="1:63" s="19" customFormat="1" ht="17.25" customHeight="1">
      <c r="A3" s="10"/>
      <c r="B3" s="13" t="str">
        <f>+CONCATENATE('Poc. strana'!$A$15," ",'Poc. strana'!$C$15)</f>
        <v>Назив енергетског субјекта: 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4" s="19" customFormat="1" ht="17.25" customHeight="1">
      <c r="A4" s="84"/>
      <c r="B4" s="13" t="str">
        <f>+CONCATENATE('Poc. strana'!$A$12," ",'Poc. strana'!$B$12)</f>
        <v>Енергетска делатност: Дистрибуција електричне енергије и управљање затвореним дистрибутивним системом</v>
      </c>
      <c r="C4" s="5"/>
      <c r="D4" s="5"/>
    </row>
    <row r="5" spans="1:4" s="19" customFormat="1" ht="17.25" customHeight="1">
      <c r="A5" s="84"/>
      <c r="B5" s="13" t="str">
        <f>+CONCATENATE('Poc. strana'!$A$29," ",'Poc. strana'!$C$29)</f>
        <v>Датум обраде: </v>
      </c>
      <c r="C5" s="5"/>
      <c r="D5" s="5"/>
    </row>
    <row r="6" spans="3:4" ht="17.25" customHeight="1">
      <c r="C6" s="5"/>
      <c r="D6" s="5"/>
    </row>
    <row r="7" spans="2:6" s="19" customFormat="1" ht="22.5" customHeight="1">
      <c r="B7" s="676" t="s">
        <v>426</v>
      </c>
      <c r="C7" s="676"/>
      <c r="D7" s="676"/>
      <c r="E7" s="480"/>
      <c r="F7" s="480"/>
    </row>
    <row r="8" spans="2:4" s="19" customFormat="1" ht="12.75">
      <c r="B8" s="66"/>
      <c r="C8" s="66"/>
      <c r="D8" s="66"/>
    </row>
    <row r="9" spans="2:4" s="19" customFormat="1" ht="13.5" thickBot="1">
      <c r="B9" s="15"/>
      <c r="C9" s="67"/>
      <c r="D9" s="87" t="s">
        <v>323</v>
      </c>
    </row>
    <row r="10" spans="2:6" s="10" customFormat="1" ht="27" customHeight="1" thickTop="1">
      <c r="B10" s="647" t="s">
        <v>188</v>
      </c>
      <c r="C10" s="671" t="s">
        <v>213</v>
      </c>
      <c r="D10" s="674" t="str">
        <f>CONCATENATE("Остварење ",'Poc. strana'!$C$19)</f>
        <v>Остварење 2018</v>
      </c>
      <c r="E10"/>
      <c r="F10"/>
    </row>
    <row r="11" spans="2:6" s="10" customFormat="1" ht="12.75">
      <c r="B11" s="673"/>
      <c r="C11" s="672"/>
      <c r="D11" s="675"/>
      <c r="E11"/>
      <c r="F11"/>
    </row>
    <row r="12" spans="2:6" s="10" customFormat="1" ht="16.5" customHeight="1">
      <c r="B12" s="357">
        <v>1</v>
      </c>
      <c r="C12" s="358" t="s">
        <v>214</v>
      </c>
      <c r="D12" s="178"/>
      <c r="E12"/>
      <c r="F12"/>
    </row>
    <row r="13" spans="2:6" s="10" customFormat="1" ht="16.5" customHeight="1">
      <c r="B13" s="57">
        <f aca="true" t="shared" si="0" ref="B13:B19">+B12+1</f>
        <v>2</v>
      </c>
      <c r="C13" s="69" t="s">
        <v>168</v>
      </c>
      <c r="D13" s="179"/>
      <c r="E13"/>
      <c r="F13"/>
    </row>
    <row r="14" spans="2:6" s="10" customFormat="1" ht="16.5" customHeight="1">
      <c r="B14" s="57">
        <f t="shared" si="0"/>
        <v>3</v>
      </c>
      <c r="C14" s="69" t="s">
        <v>398</v>
      </c>
      <c r="D14" s="179"/>
      <c r="E14"/>
      <c r="F14"/>
    </row>
    <row r="15" spans="2:6" s="10" customFormat="1" ht="16.5" customHeight="1">
      <c r="B15" s="57">
        <f t="shared" si="0"/>
        <v>4</v>
      </c>
      <c r="C15" s="69" t="s">
        <v>336</v>
      </c>
      <c r="D15" s="180"/>
      <c r="E15"/>
      <c r="F15"/>
    </row>
    <row r="16" spans="2:6" s="10" customFormat="1" ht="16.5" customHeight="1">
      <c r="B16" s="57">
        <f t="shared" si="0"/>
        <v>5</v>
      </c>
      <c r="C16" s="69" t="s">
        <v>337</v>
      </c>
      <c r="D16" s="180"/>
      <c r="E16"/>
      <c r="F16"/>
    </row>
    <row r="17" spans="2:6" s="10" customFormat="1" ht="16.5" customHeight="1">
      <c r="B17" s="57">
        <f t="shared" si="0"/>
        <v>6</v>
      </c>
      <c r="C17" s="69" t="s">
        <v>399</v>
      </c>
      <c r="D17" s="180"/>
      <c r="E17"/>
      <c r="F17"/>
    </row>
    <row r="18" spans="2:6" s="10" customFormat="1" ht="16.5" customHeight="1">
      <c r="B18" s="70">
        <v>7</v>
      </c>
      <c r="C18" s="71" t="s">
        <v>215</v>
      </c>
      <c r="D18" s="185"/>
      <c r="E18"/>
      <c r="F18"/>
    </row>
    <row r="19" spans="2:6" s="10" customFormat="1" ht="16.5" customHeight="1" thickBot="1">
      <c r="B19" s="72">
        <f t="shared" si="0"/>
        <v>8</v>
      </c>
      <c r="C19" s="73" t="s">
        <v>2</v>
      </c>
      <c r="D19" s="74">
        <f>SUM(D12:D18)</f>
        <v>0</v>
      </c>
      <c r="E19"/>
      <c r="F19"/>
    </row>
    <row r="20" spans="2:7" s="19" customFormat="1" ht="13.5" thickTop="1">
      <c r="B20" s="15"/>
      <c r="C20" s="75"/>
      <c r="D20" s="75"/>
      <c r="E20" s="14"/>
      <c r="F20" s="10"/>
      <c r="G20" s="10"/>
    </row>
    <row r="21" spans="2:7" s="19" customFormat="1" ht="15.75" customHeight="1">
      <c r="B21" s="15"/>
      <c r="C21" s="76"/>
      <c r="D21" s="76"/>
      <c r="F21" s="10"/>
      <c r="G21" s="10"/>
    </row>
    <row r="22" spans="2:7" s="19" customFormat="1" ht="30" customHeight="1">
      <c r="B22" s="15"/>
      <c r="C22" s="318"/>
      <c r="D22" s="318"/>
      <c r="E22" s="14"/>
      <c r="F22" s="10"/>
      <c r="G22" s="10"/>
    </row>
    <row r="23" spans="2:7" s="19" customFormat="1" ht="30" customHeight="1">
      <c r="B23" s="15"/>
      <c r="C23" s="318"/>
      <c r="D23" s="318"/>
      <c r="E23" s="14"/>
      <c r="F23" s="10"/>
      <c r="G23" s="10"/>
    </row>
    <row r="24" spans="2:7" s="19" customFormat="1" ht="30" customHeight="1">
      <c r="B24" s="15"/>
      <c r="C24" s="76"/>
      <c r="D24" s="76"/>
      <c r="E24" s="14"/>
      <c r="F24" s="10"/>
      <c r="G24" s="10"/>
    </row>
    <row r="25" spans="2:7" s="19" customFormat="1" ht="30" customHeight="1">
      <c r="B25" s="15"/>
      <c r="E25" s="14"/>
      <c r="G25" s="10"/>
    </row>
    <row r="26" spans="3:5" ht="30" customHeight="1">
      <c r="C26" s="41"/>
      <c r="D26" s="41"/>
      <c r="E26" s="380"/>
    </row>
    <row r="27" spans="3:5" ht="30" customHeight="1">
      <c r="C27" s="41"/>
      <c r="D27" s="41"/>
      <c r="E27" s="65"/>
    </row>
    <row r="28" spans="3:4" ht="30" customHeight="1">
      <c r="C28" s="41"/>
      <c r="D28" s="41"/>
    </row>
    <row r="29" spans="3:4" ht="30" customHeight="1">
      <c r="C29" s="41"/>
      <c r="D29" s="41"/>
    </row>
    <row r="30" spans="3:4" ht="30" customHeight="1">
      <c r="C30" s="41"/>
      <c r="D30" s="41"/>
    </row>
    <row r="31" spans="3:4" ht="30" customHeight="1">
      <c r="C31" s="41"/>
      <c r="D31" s="41"/>
    </row>
    <row r="32" spans="3:4" ht="30" customHeight="1">
      <c r="C32" s="41"/>
      <c r="D32" s="41"/>
    </row>
    <row r="33" spans="3:4" ht="30" customHeight="1">
      <c r="C33" s="41"/>
      <c r="D33" s="41"/>
    </row>
    <row r="34" spans="3:4" ht="30" customHeight="1">
      <c r="C34" s="41"/>
      <c r="D34" s="41"/>
    </row>
    <row r="35" spans="3:4" ht="30" customHeight="1">
      <c r="C35" s="41"/>
      <c r="D35" s="41"/>
    </row>
    <row r="36" spans="3:4" ht="30" customHeight="1">
      <c r="C36" s="41"/>
      <c r="D36" s="41"/>
    </row>
    <row r="37" spans="3:4" ht="30" customHeight="1">
      <c r="C37" s="41"/>
      <c r="D37" s="41"/>
    </row>
    <row r="38" spans="3:4" ht="30" customHeight="1">
      <c r="C38" s="41"/>
      <c r="D38" s="41"/>
    </row>
    <row r="39" spans="3:4" ht="30" customHeight="1">
      <c r="C39" s="41"/>
      <c r="D39" s="41"/>
    </row>
    <row r="40" spans="3:4" ht="30" customHeight="1">
      <c r="C40" s="41"/>
      <c r="D40" s="41"/>
    </row>
    <row r="41" spans="3:4" ht="30" customHeight="1">
      <c r="C41" s="41"/>
      <c r="D41" s="41"/>
    </row>
    <row r="42" spans="3:4" ht="30" customHeight="1">
      <c r="C42" s="41"/>
      <c r="D42" s="41"/>
    </row>
    <row r="43" spans="3:4" ht="30" customHeight="1">
      <c r="C43" s="41"/>
      <c r="D43" s="41"/>
    </row>
    <row r="44" spans="3:4" ht="30" customHeight="1">
      <c r="C44" s="41"/>
      <c r="D44" s="41"/>
    </row>
    <row r="45" spans="3:4" ht="30" customHeight="1">
      <c r="C45" s="41"/>
      <c r="D45" s="41"/>
    </row>
    <row r="46" spans="3:4" ht="30" customHeight="1">
      <c r="C46" s="41"/>
      <c r="D46" s="41"/>
    </row>
    <row r="47" spans="3:4" ht="30" customHeight="1">
      <c r="C47" s="41"/>
      <c r="D47" s="41"/>
    </row>
    <row r="48" spans="3:4" ht="30" customHeight="1">
      <c r="C48" s="41"/>
      <c r="D48" s="41"/>
    </row>
    <row r="49" spans="3:4" ht="30" customHeight="1">
      <c r="C49" s="41"/>
      <c r="D49" s="41"/>
    </row>
    <row r="50" spans="3:4" ht="30" customHeight="1">
      <c r="C50" s="41"/>
      <c r="D50" s="41"/>
    </row>
    <row r="51" spans="3:4" ht="30" customHeight="1">
      <c r="C51" s="41"/>
      <c r="D51" s="41"/>
    </row>
    <row r="52" spans="3:4" ht="30" customHeight="1">
      <c r="C52" s="41"/>
      <c r="D52" s="41"/>
    </row>
    <row r="53" spans="3:4" ht="30" customHeight="1">
      <c r="C53" s="41"/>
      <c r="D53" s="41"/>
    </row>
    <row r="54" spans="3:4" ht="30" customHeight="1">
      <c r="C54" s="41"/>
      <c r="D54" s="41"/>
    </row>
    <row r="55" spans="3:4" ht="30" customHeight="1">
      <c r="C55" s="41"/>
      <c r="D55" s="41"/>
    </row>
    <row r="56" spans="3:4" ht="30" customHeight="1">
      <c r="C56" s="41"/>
      <c r="D56" s="41"/>
    </row>
    <row r="57" spans="3:4" ht="30" customHeight="1">
      <c r="C57" s="41"/>
      <c r="D57" s="41"/>
    </row>
    <row r="58" spans="3:4" ht="30" customHeight="1">
      <c r="C58" s="41"/>
      <c r="D58" s="41"/>
    </row>
    <row r="59" spans="3:4" ht="30" customHeight="1">
      <c r="C59" s="41"/>
      <c r="D59" s="41"/>
    </row>
    <row r="60" spans="3:4" ht="30" customHeight="1">
      <c r="C60" s="41"/>
      <c r="D60" s="41"/>
    </row>
    <row r="61" spans="3:4" ht="30" customHeight="1">
      <c r="C61" s="41"/>
      <c r="D61" s="41"/>
    </row>
    <row r="62" spans="3:4" ht="30" customHeight="1">
      <c r="C62" s="41"/>
      <c r="D62" s="41"/>
    </row>
    <row r="63" spans="3:4" ht="30" customHeight="1">
      <c r="C63" s="41"/>
      <c r="D63" s="41"/>
    </row>
    <row r="64" spans="3:4" ht="30" customHeight="1">
      <c r="C64" s="41"/>
      <c r="D64" s="41"/>
    </row>
    <row r="65" spans="3:4" ht="30" customHeight="1">
      <c r="C65" s="41"/>
      <c r="D65" s="41"/>
    </row>
    <row r="66" spans="3:4" ht="30" customHeight="1">
      <c r="C66" s="41"/>
      <c r="D66" s="41"/>
    </row>
    <row r="67" spans="3:4" ht="30" customHeight="1">
      <c r="C67" s="41"/>
      <c r="D67" s="41"/>
    </row>
    <row r="68" spans="3:4" ht="30" customHeight="1">
      <c r="C68" s="41"/>
      <c r="D68" s="41"/>
    </row>
    <row r="69" spans="3:4" ht="30" customHeight="1">
      <c r="C69" s="41"/>
      <c r="D69" s="41"/>
    </row>
    <row r="70" spans="3:4" ht="30" customHeight="1">
      <c r="C70" s="41"/>
      <c r="D70" s="41"/>
    </row>
    <row r="71" spans="3:4" ht="30" customHeight="1">
      <c r="C71" s="41"/>
      <c r="D71" s="41"/>
    </row>
    <row r="72" spans="3:4" ht="30" customHeight="1">
      <c r="C72" s="41"/>
      <c r="D72" s="41"/>
    </row>
    <row r="73" spans="3:4" ht="30" customHeight="1">
      <c r="C73" s="41"/>
      <c r="D73" s="41"/>
    </row>
    <row r="74" spans="3:4" ht="30" customHeight="1">
      <c r="C74" s="41"/>
      <c r="D74" s="41"/>
    </row>
    <row r="75" spans="3:4" ht="30" customHeight="1">
      <c r="C75" s="41"/>
      <c r="D75" s="41"/>
    </row>
    <row r="76" spans="3:4" ht="30" customHeight="1">
      <c r="C76" s="41"/>
      <c r="D76" s="41"/>
    </row>
    <row r="77" spans="3:4" ht="30" customHeight="1">
      <c r="C77" s="41"/>
      <c r="D77" s="41"/>
    </row>
    <row r="78" spans="3:4" ht="30" customHeight="1">
      <c r="C78" s="41"/>
      <c r="D78" s="41"/>
    </row>
    <row r="79" spans="3:4" ht="30" customHeight="1">
      <c r="C79" s="41"/>
      <c r="D79" s="41"/>
    </row>
    <row r="80" spans="3:4" ht="30" customHeight="1">
      <c r="C80" s="41"/>
      <c r="D80" s="41"/>
    </row>
    <row r="81" spans="3:4" ht="30" customHeight="1">
      <c r="C81" s="41"/>
      <c r="D81" s="41"/>
    </row>
    <row r="82" spans="3:4" ht="30" customHeight="1">
      <c r="C82" s="41"/>
      <c r="D82" s="41"/>
    </row>
    <row r="83" spans="3:4" ht="30" customHeight="1">
      <c r="C83" s="41"/>
      <c r="D83" s="41"/>
    </row>
    <row r="84" spans="3:4" ht="30" customHeight="1">
      <c r="C84" s="41"/>
      <c r="D84" s="41"/>
    </row>
    <row r="85" spans="3:4" ht="30" customHeight="1">
      <c r="C85" s="41"/>
      <c r="D85" s="41"/>
    </row>
    <row r="86" spans="3:4" ht="30" customHeight="1">
      <c r="C86" s="41"/>
      <c r="D86" s="41"/>
    </row>
    <row r="87" spans="3:4" ht="30" customHeight="1">
      <c r="C87" s="41"/>
      <c r="D87" s="41"/>
    </row>
    <row r="88" spans="3:4" ht="30" customHeight="1">
      <c r="C88" s="41"/>
      <c r="D88" s="41"/>
    </row>
    <row r="89" spans="3:4" ht="30" customHeight="1">
      <c r="C89" s="41"/>
      <c r="D89" s="41"/>
    </row>
    <row r="90" spans="3:4" ht="30" customHeight="1">
      <c r="C90" s="41"/>
      <c r="D90" s="41"/>
    </row>
    <row r="91" spans="3:4" ht="30" customHeight="1">
      <c r="C91" s="41"/>
      <c r="D91" s="41"/>
    </row>
    <row r="92" spans="3:4" ht="30" customHeight="1">
      <c r="C92" s="41"/>
      <c r="D92" s="41"/>
    </row>
    <row r="93" spans="3:4" ht="30" customHeight="1">
      <c r="C93" s="41"/>
      <c r="D93" s="41"/>
    </row>
    <row r="94" spans="3:4" ht="30" customHeight="1">
      <c r="C94" s="41"/>
      <c r="D94" s="41"/>
    </row>
    <row r="95" spans="3:4" ht="30" customHeight="1">
      <c r="C95" s="41"/>
      <c r="D95" s="41"/>
    </row>
    <row r="96" spans="3:4" ht="30" customHeight="1">
      <c r="C96" s="41"/>
      <c r="D96" s="41"/>
    </row>
    <row r="97" spans="3:4" ht="30" customHeight="1">
      <c r="C97" s="41"/>
      <c r="D97" s="41"/>
    </row>
    <row r="98" spans="3:4" ht="30" customHeight="1">
      <c r="C98" s="41"/>
      <c r="D98" s="41"/>
    </row>
    <row r="99" spans="3:4" ht="30" customHeight="1">
      <c r="C99" s="41"/>
      <c r="D99" s="41"/>
    </row>
    <row r="100" spans="3:4" ht="30" customHeight="1">
      <c r="C100" s="41"/>
      <c r="D100" s="41"/>
    </row>
    <row r="101" spans="3:4" ht="30" customHeight="1">
      <c r="C101" s="41"/>
      <c r="D101" s="41"/>
    </row>
    <row r="102" spans="3:4" ht="30" customHeight="1">
      <c r="C102" s="41"/>
      <c r="D102" s="41"/>
    </row>
    <row r="103" spans="3:4" ht="30" customHeight="1">
      <c r="C103" s="41"/>
      <c r="D103" s="41"/>
    </row>
    <row r="104" spans="3:4" ht="30" customHeight="1">
      <c r="C104" s="41"/>
      <c r="D104" s="41"/>
    </row>
    <row r="105" spans="3:4" ht="30" customHeight="1">
      <c r="C105" s="41"/>
      <c r="D105" s="41"/>
    </row>
    <row r="106" spans="3:4" ht="30" customHeight="1">
      <c r="C106" s="41"/>
      <c r="D106" s="41"/>
    </row>
    <row r="107" spans="3:4" ht="30" customHeight="1">
      <c r="C107" s="41"/>
      <c r="D107" s="41"/>
    </row>
    <row r="108" spans="3:4" ht="30" customHeight="1">
      <c r="C108" s="41"/>
      <c r="D108" s="41"/>
    </row>
    <row r="109" spans="3:4" ht="30" customHeight="1">
      <c r="C109" s="41"/>
      <c r="D109" s="41"/>
    </row>
    <row r="110" spans="3:4" ht="30" customHeight="1">
      <c r="C110" s="41"/>
      <c r="D110" s="41"/>
    </row>
    <row r="111" spans="3:4" ht="30" customHeight="1">
      <c r="C111" s="41"/>
      <c r="D111" s="41"/>
    </row>
    <row r="112" spans="3:4" ht="30" customHeight="1">
      <c r="C112" s="41"/>
      <c r="D112" s="41"/>
    </row>
    <row r="113" spans="3:4" ht="30" customHeight="1">
      <c r="C113" s="41"/>
      <c r="D113" s="41"/>
    </row>
    <row r="114" spans="3:4" ht="30" customHeight="1">
      <c r="C114" s="41"/>
      <c r="D114" s="41"/>
    </row>
    <row r="115" spans="3:4" ht="30" customHeight="1">
      <c r="C115" s="41"/>
      <c r="D115" s="41"/>
    </row>
    <row r="116" spans="3:4" ht="30" customHeight="1">
      <c r="C116" s="41"/>
      <c r="D116" s="41"/>
    </row>
    <row r="117" spans="3:4" ht="30" customHeight="1">
      <c r="C117" s="41"/>
      <c r="D117" s="41"/>
    </row>
    <row r="118" spans="3:4" ht="30" customHeight="1">
      <c r="C118" s="41"/>
      <c r="D118" s="41"/>
    </row>
    <row r="119" spans="3:4" ht="30" customHeight="1">
      <c r="C119" s="41"/>
      <c r="D119" s="41"/>
    </row>
    <row r="120" spans="3:4" ht="30" customHeight="1">
      <c r="C120" s="41"/>
      <c r="D120" s="41"/>
    </row>
    <row r="121" spans="3:4" ht="30" customHeight="1">
      <c r="C121" s="41"/>
      <c r="D121" s="41"/>
    </row>
    <row r="122" spans="3:4" ht="30" customHeight="1">
      <c r="C122" s="41"/>
      <c r="D122" s="41"/>
    </row>
    <row r="123" spans="3:4" ht="30" customHeight="1">
      <c r="C123" s="41"/>
      <c r="D123" s="41"/>
    </row>
    <row r="124" spans="3:4" ht="30" customHeight="1">
      <c r="C124" s="41"/>
      <c r="D124" s="41"/>
    </row>
    <row r="125" spans="3:4" ht="30" customHeight="1">
      <c r="C125" s="41"/>
      <c r="D125" s="41"/>
    </row>
    <row r="126" spans="3:4" ht="30" customHeight="1">
      <c r="C126" s="41"/>
      <c r="D126" s="41"/>
    </row>
    <row r="127" spans="3:4" ht="30" customHeight="1">
      <c r="C127" s="41"/>
      <c r="D127" s="41"/>
    </row>
    <row r="128" spans="3:4" ht="30" customHeight="1">
      <c r="C128" s="41"/>
      <c r="D128" s="41"/>
    </row>
    <row r="129" spans="3:4" ht="30" customHeight="1">
      <c r="C129" s="41"/>
      <c r="D129" s="41"/>
    </row>
    <row r="130" spans="3:4" ht="30" customHeight="1">
      <c r="C130" s="41"/>
      <c r="D130" s="41"/>
    </row>
    <row r="131" spans="3:4" ht="30" customHeight="1">
      <c r="C131" s="41"/>
      <c r="D131" s="41"/>
    </row>
    <row r="132" spans="3:4" ht="30" customHeight="1">
      <c r="C132" s="41"/>
      <c r="D132" s="41"/>
    </row>
    <row r="133" spans="3:4" ht="30" customHeight="1">
      <c r="C133" s="41"/>
      <c r="D133" s="41"/>
    </row>
    <row r="134" spans="3:4" ht="30" customHeight="1">
      <c r="C134" s="41"/>
      <c r="D134" s="41"/>
    </row>
    <row r="135" spans="3:4" ht="30" customHeight="1">
      <c r="C135" s="41"/>
      <c r="D135" s="41"/>
    </row>
    <row r="136" spans="3:4" ht="30" customHeight="1">
      <c r="C136" s="41"/>
      <c r="D136" s="41"/>
    </row>
    <row r="137" spans="3:4" ht="30" customHeight="1">
      <c r="C137" s="41"/>
      <c r="D137" s="41"/>
    </row>
    <row r="138" spans="3:4" ht="30" customHeight="1">
      <c r="C138" s="41"/>
      <c r="D138" s="41"/>
    </row>
    <row r="139" spans="3:4" ht="30" customHeight="1">
      <c r="C139" s="41"/>
      <c r="D139" s="41"/>
    </row>
    <row r="140" spans="3:4" ht="30" customHeight="1">
      <c r="C140" s="41"/>
      <c r="D140" s="41"/>
    </row>
    <row r="141" spans="3:4" ht="30" customHeight="1">
      <c r="C141" s="41"/>
      <c r="D141" s="41"/>
    </row>
    <row r="142" spans="3:4" ht="30" customHeight="1">
      <c r="C142" s="41"/>
      <c r="D142" s="41"/>
    </row>
    <row r="143" spans="3:4" ht="30" customHeight="1">
      <c r="C143" s="41"/>
      <c r="D143" s="41"/>
    </row>
    <row r="144" spans="3:4" ht="30" customHeight="1">
      <c r="C144" s="41"/>
      <c r="D144" s="41"/>
    </row>
    <row r="145" spans="3:4" ht="30" customHeight="1">
      <c r="C145" s="41"/>
      <c r="D145" s="41"/>
    </row>
    <row r="146" spans="3:4" ht="30" customHeight="1">
      <c r="C146" s="41"/>
      <c r="D146" s="41"/>
    </row>
    <row r="147" spans="3:4" ht="30" customHeight="1">
      <c r="C147" s="41"/>
      <c r="D147" s="41"/>
    </row>
    <row r="148" spans="3:4" ht="30" customHeight="1">
      <c r="C148" s="41"/>
      <c r="D148" s="41"/>
    </row>
    <row r="149" spans="3:4" ht="30" customHeight="1">
      <c r="C149" s="41"/>
      <c r="D149" s="41"/>
    </row>
    <row r="150" spans="3:4" ht="30" customHeight="1">
      <c r="C150" s="41"/>
      <c r="D150" s="41"/>
    </row>
    <row r="151" spans="3:4" ht="30" customHeight="1">
      <c r="C151" s="41"/>
      <c r="D151" s="41"/>
    </row>
    <row r="152" spans="3:4" ht="30" customHeight="1">
      <c r="C152" s="41"/>
      <c r="D152" s="41"/>
    </row>
    <row r="153" spans="3:4" ht="30" customHeight="1">
      <c r="C153" s="41"/>
      <c r="D153" s="41"/>
    </row>
    <row r="154" spans="3:4" ht="30" customHeight="1">
      <c r="C154" s="41"/>
      <c r="D154" s="41"/>
    </row>
    <row r="155" spans="3:4" ht="30" customHeight="1">
      <c r="C155" s="41"/>
      <c r="D155" s="41"/>
    </row>
    <row r="156" spans="3:4" ht="30" customHeight="1">
      <c r="C156" s="41"/>
      <c r="D156" s="41"/>
    </row>
    <row r="157" spans="3:4" ht="30" customHeight="1">
      <c r="C157" s="41"/>
      <c r="D157" s="41"/>
    </row>
    <row r="158" spans="3:4" ht="30" customHeight="1">
      <c r="C158" s="41"/>
      <c r="D158" s="41"/>
    </row>
    <row r="159" spans="3:4" ht="30" customHeight="1">
      <c r="C159" s="41"/>
      <c r="D159" s="41"/>
    </row>
    <row r="160" spans="3:4" ht="30" customHeight="1">
      <c r="C160" s="41"/>
      <c r="D160" s="41"/>
    </row>
    <row r="161" spans="3:4" ht="30" customHeight="1">
      <c r="C161" s="41"/>
      <c r="D161" s="41"/>
    </row>
    <row r="162" spans="3:4" ht="30" customHeight="1">
      <c r="C162" s="41"/>
      <c r="D162" s="41"/>
    </row>
    <row r="163" spans="3:4" ht="30" customHeight="1">
      <c r="C163" s="41"/>
      <c r="D163" s="41"/>
    </row>
    <row r="164" spans="3:4" ht="30" customHeight="1">
      <c r="C164" s="41"/>
      <c r="D164" s="41"/>
    </row>
    <row r="165" spans="3:4" ht="30" customHeight="1">
      <c r="C165" s="41"/>
      <c r="D165" s="41"/>
    </row>
    <row r="166" spans="3:4" ht="30" customHeight="1">
      <c r="C166" s="41"/>
      <c r="D166" s="41"/>
    </row>
    <row r="167" spans="3:4" ht="30" customHeight="1">
      <c r="C167" s="41"/>
      <c r="D167" s="41"/>
    </row>
    <row r="168" spans="3:4" ht="30" customHeight="1">
      <c r="C168" s="41"/>
      <c r="D168" s="41"/>
    </row>
    <row r="169" spans="3:4" ht="30" customHeight="1">
      <c r="C169" s="41"/>
      <c r="D169" s="41"/>
    </row>
    <row r="170" spans="3:4" ht="30" customHeight="1">
      <c r="C170" s="41"/>
      <c r="D170" s="41"/>
    </row>
    <row r="171" spans="3:4" ht="30" customHeight="1">
      <c r="C171" s="41"/>
      <c r="D171" s="41"/>
    </row>
    <row r="172" spans="3:4" ht="30" customHeight="1">
      <c r="C172" s="41"/>
      <c r="D172" s="41"/>
    </row>
    <row r="173" spans="3:4" ht="30" customHeight="1">
      <c r="C173" s="41"/>
      <c r="D173" s="41"/>
    </row>
    <row r="174" spans="3:4" ht="30" customHeight="1">
      <c r="C174" s="41"/>
      <c r="D174" s="41"/>
    </row>
    <row r="175" spans="3:4" ht="30" customHeight="1">
      <c r="C175" s="41"/>
      <c r="D175" s="41"/>
    </row>
    <row r="176" spans="3:4" ht="30" customHeight="1">
      <c r="C176" s="41"/>
      <c r="D176" s="41"/>
    </row>
    <row r="177" spans="3:4" ht="30" customHeight="1">
      <c r="C177" s="41"/>
      <c r="D177" s="41"/>
    </row>
    <row r="178" spans="3:4" ht="30" customHeight="1">
      <c r="C178" s="41"/>
      <c r="D178" s="41"/>
    </row>
    <row r="179" spans="3:4" ht="30" customHeight="1">
      <c r="C179" s="41"/>
      <c r="D179" s="41"/>
    </row>
    <row r="180" spans="3:4" ht="30" customHeight="1">
      <c r="C180" s="41"/>
      <c r="D180" s="41"/>
    </row>
    <row r="181" spans="3:4" ht="30" customHeight="1">
      <c r="C181" s="41"/>
      <c r="D181" s="41"/>
    </row>
    <row r="182" spans="3:4" ht="30" customHeight="1">
      <c r="C182" s="41"/>
      <c r="D182" s="41"/>
    </row>
    <row r="183" spans="3:4" ht="30" customHeight="1">
      <c r="C183" s="41"/>
      <c r="D183" s="41"/>
    </row>
    <row r="184" spans="3:4" ht="30" customHeight="1">
      <c r="C184" s="41"/>
      <c r="D184" s="41"/>
    </row>
    <row r="185" spans="3:4" ht="30" customHeight="1">
      <c r="C185" s="41"/>
      <c r="D185" s="41"/>
    </row>
    <row r="186" spans="3:4" ht="30" customHeight="1">
      <c r="C186" s="41"/>
      <c r="D186" s="41"/>
    </row>
    <row r="187" spans="3:4" ht="30" customHeight="1">
      <c r="C187" s="41"/>
      <c r="D187" s="41"/>
    </row>
    <row r="188" spans="3:4" ht="30" customHeight="1">
      <c r="C188" s="41"/>
      <c r="D188" s="41"/>
    </row>
    <row r="189" spans="3:4" ht="30" customHeight="1">
      <c r="C189" s="41"/>
      <c r="D189" s="41"/>
    </row>
    <row r="190" spans="3:4" ht="30" customHeight="1">
      <c r="C190" s="41"/>
      <c r="D190" s="41"/>
    </row>
    <row r="191" spans="3:4" ht="30" customHeight="1">
      <c r="C191" s="41"/>
      <c r="D191" s="41"/>
    </row>
    <row r="192" spans="3:4" ht="30" customHeight="1">
      <c r="C192" s="41"/>
      <c r="D192" s="41"/>
    </row>
    <row r="193" spans="3:4" ht="30" customHeight="1">
      <c r="C193" s="41"/>
      <c r="D193" s="41"/>
    </row>
    <row r="194" spans="3:4" ht="30" customHeight="1">
      <c r="C194" s="41"/>
      <c r="D194" s="41"/>
    </row>
    <row r="195" spans="3:4" ht="30" customHeight="1">
      <c r="C195" s="41"/>
      <c r="D195" s="41"/>
    </row>
    <row r="196" spans="3:4" ht="30" customHeight="1">
      <c r="C196" s="41"/>
      <c r="D196" s="41"/>
    </row>
    <row r="197" spans="3:4" ht="30" customHeight="1">
      <c r="C197" s="41"/>
      <c r="D197" s="41"/>
    </row>
    <row r="198" spans="3:4" ht="30" customHeight="1">
      <c r="C198" s="41"/>
      <c r="D198" s="41"/>
    </row>
  </sheetData>
  <sheetProtection selectLockedCells="1"/>
  <mergeCells count="4">
    <mergeCell ref="C10:C11"/>
    <mergeCell ref="B10:B11"/>
    <mergeCell ref="D10:D11"/>
    <mergeCell ref="B7:D7"/>
  </mergeCells>
  <printOptions horizontalCentered="1"/>
  <pageMargins left="0.2362204724409449" right="0.2362204724409449" top="0.5118110236220472" bottom="0.5118110236220472" header="0.2362204724409449" footer="0.2362204724409449"/>
  <pageSetup horizontalDpi="600" verticalDpi="600" orientation="landscape" paperSize="8" scale="86" r:id="rId1"/>
  <headerFooter alignWithMargins="0">
    <oddFooter>&amp;R&amp;"Arial Narrow,Regular"Страна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I41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421875" style="527" customWidth="1"/>
    <col min="2" max="2" width="9.00390625" style="528" customWidth="1"/>
    <col min="3" max="3" width="69.8515625" style="527" customWidth="1"/>
    <col min="4" max="11" width="20.7109375" style="527" customWidth="1"/>
    <col min="12" max="12" width="20.8515625" style="527" customWidth="1"/>
    <col min="13" max="16384" width="9.140625" style="527" customWidth="1"/>
  </cols>
  <sheetData>
    <row r="1" spans="1:5" s="519" customFormat="1" ht="12.75">
      <c r="A1" s="19" t="s">
        <v>302</v>
      </c>
      <c r="B1" s="19"/>
      <c r="D1" s="520"/>
      <c r="E1" s="520"/>
    </row>
    <row r="2" spans="1:5" s="519" customFormat="1" ht="12.75">
      <c r="A2" s="19"/>
      <c r="B2" s="19"/>
      <c r="E2" s="520"/>
    </row>
    <row r="3" spans="1:61" s="522" customFormat="1" ht="12.75">
      <c r="A3" s="10"/>
      <c r="B3" s="13" t="str">
        <f>+CONCATENATE('Poc. strana'!$A$15," ",'Poc. strana'!$C$15)</f>
        <v>Назив енергетског субјекта: </v>
      </c>
      <c r="C3" s="521"/>
      <c r="D3" s="521"/>
      <c r="E3" s="521"/>
      <c r="F3" s="521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3"/>
      <c r="BH3" s="523"/>
      <c r="BI3" s="523"/>
    </row>
    <row r="4" spans="1:6" s="522" customFormat="1" ht="12.75">
      <c r="A4" s="84"/>
      <c r="B4" s="13" t="str">
        <f>+CONCATENATE('Poc. strana'!$A$12," ",'Poc. strana'!$B$12)</f>
        <v>Енергетска делатност: Дистрибуција електричне енергије и управљање затвореним дистрибутивним системом</v>
      </c>
      <c r="C4" s="521"/>
      <c r="D4" s="521"/>
      <c r="E4" s="521"/>
      <c r="F4" s="521"/>
    </row>
    <row r="5" spans="1:6" s="522" customFormat="1" ht="12.75">
      <c r="A5" s="84"/>
      <c r="B5" s="13" t="str">
        <f>+CONCATENATE('Poc. strana'!$A$29," ",'Poc. strana'!$C$29)</f>
        <v>Датум обраде: </v>
      </c>
      <c r="C5" s="521"/>
      <c r="D5" s="521"/>
      <c r="E5" s="521"/>
      <c r="F5" s="521"/>
    </row>
    <row r="6" spans="1:10" s="526" customFormat="1" ht="12.75">
      <c r="A6" s="524"/>
      <c r="B6" s="525"/>
      <c r="C6" s="521"/>
      <c r="D6" s="521"/>
      <c r="E6" s="521"/>
      <c r="F6" s="521"/>
      <c r="G6" s="522"/>
      <c r="H6" s="522"/>
      <c r="I6" s="522"/>
      <c r="J6" s="522"/>
    </row>
    <row r="7" spans="2:11" ht="12.75">
      <c r="B7" s="679" t="s">
        <v>442</v>
      </c>
      <c r="C7" s="679"/>
      <c r="D7" s="679"/>
      <c r="E7" s="679"/>
      <c r="F7" s="679"/>
      <c r="G7" s="679"/>
      <c r="H7" s="679"/>
      <c r="I7" s="679"/>
      <c r="J7" s="679"/>
      <c r="K7" s="680"/>
    </row>
    <row r="8" spans="3:11" ht="12.75">
      <c r="C8" s="528"/>
      <c r="D8" s="528"/>
      <c r="E8" s="528"/>
      <c r="F8" s="528"/>
      <c r="G8" s="528"/>
      <c r="H8" s="528"/>
      <c r="I8" s="528"/>
      <c r="J8" s="528"/>
      <c r="K8" s="529"/>
    </row>
    <row r="9" spans="3:11" ht="13.5" thickBot="1">
      <c r="C9" s="528"/>
      <c r="D9" s="528"/>
      <c r="E9" s="528"/>
      <c r="F9" s="528"/>
      <c r="G9" s="528"/>
      <c r="H9" s="528"/>
      <c r="I9" s="528"/>
      <c r="J9" s="528"/>
      <c r="K9" s="529"/>
    </row>
    <row r="10" spans="2:11" ht="18" customHeight="1" thickTop="1">
      <c r="B10" s="681" t="s">
        <v>414</v>
      </c>
      <c r="C10" s="682"/>
      <c r="D10" s="682"/>
      <c r="E10" s="682"/>
      <c r="F10" s="682"/>
      <c r="G10" s="682"/>
      <c r="H10" s="682"/>
      <c r="I10" s="682"/>
      <c r="J10" s="682"/>
      <c r="K10" s="530" t="s">
        <v>323</v>
      </c>
    </row>
    <row r="11" spans="2:11" s="531" customFormat="1" ht="16.5" customHeight="1">
      <c r="B11" s="683"/>
      <c r="C11" s="685" t="s">
        <v>1</v>
      </c>
      <c r="D11" s="685" t="s">
        <v>400</v>
      </c>
      <c r="E11" s="687" t="str">
        <f>+CONCATENATE("Извори финансирања остварених улагања у ",'Poc. strana'!$C$19,". години")</f>
        <v>Извори финансирања остварених улагања у 2018. години</v>
      </c>
      <c r="F11" s="688"/>
      <c r="G11" s="688"/>
      <c r="H11" s="688"/>
      <c r="I11" s="688"/>
      <c r="J11" s="689"/>
      <c r="K11" s="690" t="s">
        <v>401</v>
      </c>
    </row>
    <row r="12" spans="2:11" s="531" customFormat="1" ht="25.5">
      <c r="B12" s="684"/>
      <c r="C12" s="686"/>
      <c r="D12" s="686"/>
      <c r="E12" s="533" t="s">
        <v>309</v>
      </c>
      <c r="F12" s="534" t="s">
        <v>310</v>
      </c>
      <c r="G12" s="535" t="s">
        <v>311</v>
      </c>
      <c r="H12" s="535" t="s">
        <v>427</v>
      </c>
      <c r="I12" s="535" t="s">
        <v>312</v>
      </c>
      <c r="J12" s="536" t="s">
        <v>313</v>
      </c>
      <c r="K12" s="691"/>
    </row>
    <row r="13" spans="2:11" s="537" customFormat="1" ht="18" customHeight="1">
      <c r="B13" s="538"/>
      <c r="C13" s="534" t="s">
        <v>272</v>
      </c>
      <c r="D13" s="534" t="s">
        <v>273</v>
      </c>
      <c r="E13" s="534" t="s">
        <v>274</v>
      </c>
      <c r="F13" s="534" t="s">
        <v>275</v>
      </c>
      <c r="G13" s="534" t="s">
        <v>276</v>
      </c>
      <c r="H13" s="534" t="s">
        <v>277</v>
      </c>
      <c r="I13" s="534" t="s">
        <v>278</v>
      </c>
      <c r="J13" s="534" t="s">
        <v>279</v>
      </c>
      <c r="K13" s="532" t="s">
        <v>280</v>
      </c>
    </row>
    <row r="14" spans="2:11" ht="18" customHeight="1">
      <c r="B14" s="539" t="s">
        <v>191</v>
      </c>
      <c r="C14" s="540" t="s">
        <v>402</v>
      </c>
      <c r="D14" s="541">
        <f>+SUM(INDEX(D:D,ROW()+1):INDEX(D:D,ROW(D30)-1))</f>
        <v>0</v>
      </c>
      <c r="E14" s="542">
        <f>+SUM(INDEX(E:E,ROW()+1):INDEX(E:E,ROW(E30)-1))</f>
        <v>0</v>
      </c>
      <c r="F14" s="542">
        <f>+SUM(INDEX(F:F,ROW()+1):INDEX(F:F,ROW(F30)-1))</f>
        <v>0</v>
      </c>
      <c r="G14" s="542">
        <f>+SUM(INDEX(G:G,ROW()+1):INDEX(G:G,ROW(G30)-1))</f>
        <v>0</v>
      </c>
      <c r="H14" s="542">
        <f>+SUM(INDEX(H:H,ROW()+1):INDEX(H:H,ROW(H30)-1))</f>
        <v>0</v>
      </c>
      <c r="I14" s="543">
        <f>+SUM(INDEX(I:I,ROW()+1):INDEX(I:I,ROW(I30)-1))</f>
        <v>0</v>
      </c>
      <c r="J14" s="544">
        <f>+SUM(INDEX(J:J,ROW()+1):INDEX(J:J,ROW(J30)-1))</f>
        <v>0</v>
      </c>
      <c r="K14" s="545">
        <f>+SUM(INDEX(K:K,ROW()+1):INDEX(K:K,ROW(K30)-1))</f>
        <v>0</v>
      </c>
    </row>
    <row r="15" spans="2:11" ht="18" customHeight="1">
      <c r="B15" s="546">
        <v>1</v>
      </c>
      <c r="C15" s="511"/>
      <c r="D15" s="513"/>
      <c r="E15" s="513"/>
      <c r="F15" s="513"/>
      <c r="G15" s="513"/>
      <c r="H15" s="513"/>
      <c r="I15" s="513"/>
      <c r="J15" s="513"/>
      <c r="K15" s="547">
        <f aca="true" t="shared" si="0" ref="K15:K29">SUM(E15:J15)</f>
        <v>0</v>
      </c>
    </row>
    <row r="16" spans="2:11" ht="18" customHeight="1">
      <c r="B16" s="548" t="s">
        <v>181</v>
      </c>
      <c r="C16" s="514"/>
      <c r="D16" s="515"/>
      <c r="E16" s="513"/>
      <c r="F16" s="513"/>
      <c r="G16" s="513"/>
      <c r="H16" s="513"/>
      <c r="I16" s="513"/>
      <c r="J16" s="513"/>
      <c r="K16" s="549">
        <f t="shared" si="0"/>
        <v>0</v>
      </c>
    </row>
    <row r="17" spans="2:11" ht="18" customHeight="1">
      <c r="B17" s="550">
        <v>3</v>
      </c>
      <c r="C17" s="514"/>
      <c r="D17" s="515"/>
      <c r="E17" s="515"/>
      <c r="F17" s="515"/>
      <c r="G17" s="515"/>
      <c r="H17" s="515"/>
      <c r="I17" s="515"/>
      <c r="J17" s="515"/>
      <c r="K17" s="549">
        <f t="shared" si="0"/>
        <v>0</v>
      </c>
    </row>
    <row r="18" spans="2:11" ht="18" customHeight="1">
      <c r="B18" s="550">
        <v>4</v>
      </c>
      <c r="C18" s="514"/>
      <c r="D18" s="515"/>
      <c r="E18" s="515"/>
      <c r="F18" s="515"/>
      <c r="G18" s="515"/>
      <c r="H18" s="515"/>
      <c r="I18" s="515"/>
      <c r="J18" s="515"/>
      <c r="K18" s="547">
        <f t="shared" si="0"/>
        <v>0</v>
      </c>
    </row>
    <row r="19" spans="2:11" ht="18" customHeight="1">
      <c r="B19" s="551">
        <v>5</v>
      </c>
      <c r="C19" s="516"/>
      <c r="D19" s="518"/>
      <c r="E19" s="515"/>
      <c r="F19" s="515"/>
      <c r="G19" s="515"/>
      <c r="H19" s="515"/>
      <c r="I19" s="515"/>
      <c r="J19" s="515"/>
      <c r="K19" s="547">
        <f t="shared" si="0"/>
        <v>0</v>
      </c>
    </row>
    <row r="20" spans="2:11" ht="18" customHeight="1">
      <c r="B20" s="551">
        <v>6</v>
      </c>
      <c r="C20" s="516"/>
      <c r="D20" s="518"/>
      <c r="E20" s="515"/>
      <c r="F20" s="515"/>
      <c r="G20" s="515"/>
      <c r="H20" s="515"/>
      <c r="I20" s="515"/>
      <c r="J20" s="515"/>
      <c r="K20" s="547">
        <f t="shared" si="0"/>
        <v>0</v>
      </c>
    </row>
    <row r="21" spans="2:11" ht="18" customHeight="1">
      <c r="B21" s="551">
        <v>7</v>
      </c>
      <c r="C21" s="516"/>
      <c r="D21" s="518"/>
      <c r="E21" s="515"/>
      <c r="F21" s="515"/>
      <c r="G21" s="515"/>
      <c r="H21" s="515"/>
      <c r="I21" s="515"/>
      <c r="J21" s="515"/>
      <c r="K21" s="547">
        <f t="shared" si="0"/>
        <v>0</v>
      </c>
    </row>
    <row r="22" spans="2:11" ht="18" customHeight="1">
      <c r="B22" s="551">
        <v>8</v>
      </c>
      <c r="C22" s="516"/>
      <c r="D22" s="518"/>
      <c r="E22" s="515"/>
      <c r="F22" s="515"/>
      <c r="G22" s="515"/>
      <c r="H22" s="515"/>
      <c r="I22" s="515"/>
      <c r="J22" s="515"/>
      <c r="K22" s="547">
        <f t="shared" si="0"/>
        <v>0</v>
      </c>
    </row>
    <row r="23" spans="2:11" ht="18" customHeight="1">
      <c r="B23" s="551">
        <v>9</v>
      </c>
      <c r="C23" s="516"/>
      <c r="D23" s="518"/>
      <c r="E23" s="515"/>
      <c r="F23" s="515"/>
      <c r="G23" s="515"/>
      <c r="H23" s="515"/>
      <c r="I23" s="515"/>
      <c r="J23" s="515"/>
      <c r="K23" s="547">
        <f t="shared" si="0"/>
        <v>0</v>
      </c>
    </row>
    <row r="24" spans="2:11" ht="18" customHeight="1">
      <c r="B24" s="551">
        <v>10</v>
      </c>
      <c r="C24" s="516"/>
      <c r="D24" s="518"/>
      <c r="E24" s="515"/>
      <c r="F24" s="515"/>
      <c r="G24" s="515"/>
      <c r="H24" s="515"/>
      <c r="I24" s="515"/>
      <c r="J24" s="515"/>
      <c r="K24" s="547">
        <f t="shared" si="0"/>
        <v>0</v>
      </c>
    </row>
    <row r="25" spans="2:11" ht="18" customHeight="1">
      <c r="B25" s="551">
        <v>11</v>
      </c>
      <c r="C25" s="516"/>
      <c r="D25" s="518"/>
      <c r="E25" s="515"/>
      <c r="F25" s="515"/>
      <c r="G25" s="515"/>
      <c r="H25" s="515"/>
      <c r="I25" s="515"/>
      <c r="J25" s="515"/>
      <c r="K25" s="547">
        <f t="shared" si="0"/>
        <v>0</v>
      </c>
    </row>
    <row r="26" spans="2:11" ht="18" customHeight="1">
      <c r="B26" s="551">
        <v>12</v>
      </c>
      <c r="C26" s="516"/>
      <c r="D26" s="518"/>
      <c r="E26" s="515"/>
      <c r="F26" s="515"/>
      <c r="G26" s="515"/>
      <c r="H26" s="515"/>
      <c r="I26" s="515"/>
      <c r="J26" s="515"/>
      <c r="K26" s="547">
        <f t="shared" si="0"/>
        <v>0</v>
      </c>
    </row>
    <row r="27" spans="2:11" ht="18" customHeight="1">
      <c r="B27" s="551">
        <v>13</v>
      </c>
      <c r="C27" s="516"/>
      <c r="D27" s="518"/>
      <c r="E27" s="515"/>
      <c r="F27" s="515"/>
      <c r="G27" s="515"/>
      <c r="H27" s="515"/>
      <c r="I27" s="515"/>
      <c r="J27" s="515"/>
      <c r="K27" s="547">
        <f t="shared" si="0"/>
        <v>0</v>
      </c>
    </row>
    <row r="28" spans="2:11" ht="18" customHeight="1">
      <c r="B28" s="551">
        <v>14</v>
      </c>
      <c r="C28" s="516"/>
      <c r="D28" s="518"/>
      <c r="E28" s="515"/>
      <c r="F28" s="515"/>
      <c r="G28" s="515"/>
      <c r="H28" s="515"/>
      <c r="I28" s="515"/>
      <c r="J28" s="515"/>
      <c r="K28" s="547">
        <f t="shared" si="0"/>
        <v>0</v>
      </c>
    </row>
    <row r="29" spans="2:11" ht="18" customHeight="1">
      <c r="B29" s="551">
        <v>15</v>
      </c>
      <c r="C29" s="516"/>
      <c r="D29" s="518"/>
      <c r="E29" s="515"/>
      <c r="F29" s="515"/>
      <c r="G29" s="515"/>
      <c r="H29" s="515"/>
      <c r="I29" s="515"/>
      <c r="J29" s="515"/>
      <c r="K29" s="547">
        <f t="shared" si="0"/>
        <v>0</v>
      </c>
    </row>
    <row r="30" spans="2:11" ht="18" customHeight="1">
      <c r="B30" s="552" t="s">
        <v>192</v>
      </c>
      <c r="C30" s="553" t="s">
        <v>314</v>
      </c>
      <c r="D30" s="542">
        <f>+SUM(INDEX(D:D,ROW()+1):INDEX(D:D,ROW(D36)-1))</f>
        <v>0</v>
      </c>
      <c r="E30" s="542">
        <f>+SUM(INDEX(E:E,ROW()+1):INDEX(E:E,ROW(E36)-1))</f>
        <v>0</v>
      </c>
      <c r="F30" s="542">
        <f>+SUM(INDEX(F:F,ROW()+1):INDEX(F:F,ROW(F36)-1))</f>
        <v>0</v>
      </c>
      <c r="G30" s="542">
        <f>+SUM(INDEX(G:G,ROW()+1):INDEX(G:G,ROW(G36)-1))</f>
        <v>0</v>
      </c>
      <c r="H30" s="542">
        <f>+SUM(INDEX(H:H,ROW()+1):INDEX(H:H,ROW(H36)-1))</f>
        <v>0</v>
      </c>
      <c r="I30" s="542">
        <f>+SUM(INDEX(I:I,ROW()+1):INDEX(I:I,ROW(I36)-1))</f>
        <v>0</v>
      </c>
      <c r="J30" s="542">
        <f>+SUM(INDEX(J:J,ROW()+1):INDEX(J:J,ROW(J36)-1))</f>
        <v>0</v>
      </c>
      <c r="K30" s="554">
        <f>+SUM(INDEX(K:K,ROW()+1):INDEX(K:K,ROW(K36)-1))</f>
        <v>0</v>
      </c>
    </row>
    <row r="31" spans="2:11" ht="18" customHeight="1">
      <c r="B31" s="555">
        <v>1</v>
      </c>
      <c r="C31" s="511" t="s">
        <v>403</v>
      </c>
      <c r="D31" s="513"/>
      <c r="E31" s="515"/>
      <c r="F31" s="515"/>
      <c r="G31" s="515"/>
      <c r="H31" s="515"/>
      <c r="I31" s="515"/>
      <c r="J31" s="515"/>
      <c r="K31" s="549">
        <f>SUM(E31:J31)</f>
        <v>0</v>
      </c>
    </row>
    <row r="32" spans="2:11" ht="18" customHeight="1">
      <c r="B32" s="548" t="s">
        <v>181</v>
      </c>
      <c r="C32" s="514" t="s">
        <v>404</v>
      </c>
      <c r="D32" s="515"/>
      <c r="E32" s="515"/>
      <c r="F32" s="515"/>
      <c r="G32" s="515"/>
      <c r="H32" s="515"/>
      <c r="I32" s="515"/>
      <c r="J32" s="515"/>
      <c r="K32" s="549">
        <f>SUM(E32:J32)</f>
        <v>0</v>
      </c>
    </row>
    <row r="33" spans="2:11" ht="18" customHeight="1">
      <c r="B33" s="550">
        <v>3</v>
      </c>
      <c r="C33" s="514" t="s">
        <v>405</v>
      </c>
      <c r="D33" s="515"/>
      <c r="E33" s="515"/>
      <c r="F33" s="515"/>
      <c r="G33" s="515"/>
      <c r="H33" s="515"/>
      <c r="I33" s="515"/>
      <c r="J33" s="515"/>
      <c r="K33" s="549">
        <f>SUM(E33:J33)</f>
        <v>0</v>
      </c>
    </row>
    <row r="34" spans="2:11" ht="18" customHeight="1">
      <c r="B34" s="550">
        <v>4</v>
      </c>
      <c r="C34" s="516" t="s">
        <v>406</v>
      </c>
      <c r="D34" s="518"/>
      <c r="E34" s="515"/>
      <c r="F34" s="515"/>
      <c r="G34" s="515"/>
      <c r="H34" s="515"/>
      <c r="I34" s="515"/>
      <c r="J34" s="515"/>
      <c r="K34" s="549">
        <f>SUM(E34:J34)</f>
        <v>0</v>
      </c>
    </row>
    <row r="35" spans="2:11" ht="18" customHeight="1">
      <c r="B35" s="551">
        <v>5</v>
      </c>
      <c r="C35" s="516"/>
      <c r="D35" s="518"/>
      <c r="E35" s="518"/>
      <c r="F35" s="518"/>
      <c r="G35" s="518"/>
      <c r="H35" s="518"/>
      <c r="I35" s="518"/>
      <c r="J35" s="518"/>
      <c r="K35" s="549">
        <f>SUM(E35:J35)</f>
        <v>0</v>
      </c>
    </row>
    <row r="36" spans="2:11" ht="18" customHeight="1">
      <c r="B36" s="556" t="s">
        <v>193</v>
      </c>
      <c r="C36" s="557" t="s">
        <v>407</v>
      </c>
      <c r="D36" s="542">
        <f>+SUM(INDEX(D:D,ROW()+1):INDEX(D:D,ROW(D40)-1))</f>
        <v>0</v>
      </c>
      <c r="E36" s="542">
        <f>+SUM(INDEX(E:E,ROW()+1):INDEX(E:E,ROW(E40)-1))</f>
        <v>0</v>
      </c>
      <c r="F36" s="542">
        <f>+SUM(INDEX(F:F,ROW()+1):INDEX(F:F,ROW(F40)-1))</f>
        <v>0</v>
      </c>
      <c r="G36" s="542">
        <f>+SUM(INDEX(G:G,ROW()+1):INDEX(G:G,ROW(G40)-1))</f>
        <v>0</v>
      </c>
      <c r="H36" s="542">
        <f>+SUM(INDEX(H:H,ROW()+1):INDEX(H:H,ROW(H40)-1))</f>
        <v>0</v>
      </c>
      <c r="I36" s="542">
        <f>+SUM(INDEX(I:I,ROW()+1):INDEX(I:I,ROW(I40)-1))</f>
        <v>0</v>
      </c>
      <c r="J36" s="542">
        <f>+SUM(INDEX(J:J,ROW()+1):INDEX(J:J,ROW(J40)-1))</f>
        <v>0</v>
      </c>
      <c r="K36" s="554">
        <f>+SUM(INDEX(K:K,ROW()+1):INDEX(K:K,ROW(K40)-1))</f>
        <v>0</v>
      </c>
    </row>
    <row r="37" spans="2:11" ht="18" customHeight="1">
      <c r="B37" s="555">
        <v>1</v>
      </c>
      <c r="C37" s="512"/>
      <c r="D37" s="513"/>
      <c r="E37" s="513"/>
      <c r="F37" s="513"/>
      <c r="G37" s="513"/>
      <c r="H37" s="513"/>
      <c r="I37" s="513"/>
      <c r="J37" s="513"/>
      <c r="K37" s="558">
        <f>SUM(E37:J37)</f>
        <v>0</v>
      </c>
    </row>
    <row r="38" spans="2:11" ht="18" customHeight="1">
      <c r="B38" s="546">
        <v>2</v>
      </c>
      <c r="C38" s="512"/>
      <c r="D38" s="513"/>
      <c r="E38" s="513"/>
      <c r="F38" s="513"/>
      <c r="G38" s="513"/>
      <c r="H38" s="513"/>
      <c r="I38" s="513"/>
      <c r="J38" s="513"/>
      <c r="K38" s="549">
        <f>SUM(E38:J38)</f>
        <v>0</v>
      </c>
    </row>
    <row r="39" spans="2:11" ht="18" customHeight="1">
      <c r="B39" s="559" t="s">
        <v>182</v>
      </c>
      <c r="C39" s="517"/>
      <c r="D39" s="518"/>
      <c r="E39" s="518"/>
      <c r="F39" s="518"/>
      <c r="G39" s="518"/>
      <c r="H39" s="518"/>
      <c r="I39" s="518"/>
      <c r="J39" s="518"/>
      <c r="K39" s="549">
        <f>SUM(E39:J39)</f>
        <v>0</v>
      </c>
    </row>
    <row r="40" spans="2:11" ht="18" customHeight="1">
      <c r="B40" s="556"/>
      <c r="C40" s="560" t="s">
        <v>408</v>
      </c>
      <c r="D40" s="542">
        <f aca="true" t="shared" si="1" ref="D40:K40">+D14+D30+D36</f>
        <v>0</v>
      </c>
      <c r="E40" s="561">
        <f t="shared" si="1"/>
        <v>0</v>
      </c>
      <c r="F40" s="561">
        <f t="shared" si="1"/>
        <v>0</v>
      </c>
      <c r="G40" s="561">
        <f t="shared" si="1"/>
        <v>0</v>
      </c>
      <c r="H40" s="561">
        <f t="shared" si="1"/>
        <v>0</v>
      </c>
      <c r="I40" s="561">
        <f t="shared" si="1"/>
        <v>0</v>
      </c>
      <c r="J40" s="561">
        <f t="shared" si="1"/>
        <v>0</v>
      </c>
      <c r="K40" s="562">
        <f t="shared" si="1"/>
        <v>0</v>
      </c>
    </row>
    <row r="41" spans="2:11" ht="18" customHeight="1" thickBot="1">
      <c r="B41" s="563"/>
      <c r="C41" s="677" t="s">
        <v>409</v>
      </c>
      <c r="D41" s="678"/>
      <c r="E41" s="564">
        <f aca="true" t="shared" si="2" ref="E41:J41">IF($O40=0,0,E40/$O40)</f>
        <v>0</v>
      </c>
      <c r="F41" s="564">
        <f t="shared" si="2"/>
        <v>0</v>
      </c>
      <c r="G41" s="564">
        <f t="shared" si="2"/>
        <v>0</v>
      </c>
      <c r="H41" s="564">
        <f t="shared" si="2"/>
        <v>0</v>
      </c>
      <c r="I41" s="564">
        <f t="shared" si="2"/>
        <v>0</v>
      </c>
      <c r="J41" s="564">
        <f t="shared" si="2"/>
        <v>0</v>
      </c>
      <c r="K41" s="565">
        <f>SUM(E41:J41)</f>
        <v>0</v>
      </c>
    </row>
    <row r="42" ht="13.5" thickTop="1"/>
  </sheetData>
  <sheetProtection formatCells="0" formatColumns="0" formatRows="0" insertColumns="0" insertRows="0" selectLockedCells="1"/>
  <mergeCells count="8">
    <mergeCell ref="C41:D41"/>
    <mergeCell ref="B7:K7"/>
    <mergeCell ref="B10:J10"/>
    <mergeCell ref="B11:B12"/>
    <mergeCell ref="C11:C12"/>
    <mergeCell ref="D11:D12"/>
    <mergeCell ref="E11:J11"/>
    <mergeCell ref="K11:K12"/>
  </mergeCells>
  <printOptions horizontalCentered="1"/>
  <pageMargins left="0.2362204724409449" right="0.2362204724409449" top="0.5118110236220472" bottom="0.5118110236220472" header="0.2362204724409449" footer="0.2362204724409449"/>
  <pageSetup horizontalDpi="600" verticalDpi="600" orientation="landscape" paperSize="8" scale="51" r:id="rId1"/>
  <headerFooter alignWithMargins="0">
    <oddFooter>&amp;RСтрана &amp;P од &amp;N</oddFoot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6.28125" style="11" customWidth="1"/>
    <col min="3" max="3" width="41.8515625" style="6" customWidth="1"/>
    <col min="4" max="4" width="17.140625" style="6" customWidth="1"/>
    <col min="5" max="8" width="9.140625" style="6" customWidth="1"/>
    <col min="9" max="9" width="9.140625" style="316" customWidth="1"/>
    <col min="10" max="16384" width="9.140625" style="6" customWidth="1"/>
  </cols>
  <sheetData>
    <row r="1" spans="1:9" s="19" customFormat="1" ht="12.75">
      <c r="A1" s="19" t="s">
        <v>302</v>
      </c>
      <c r="C1" s="15"/>
      <c r="D1" s="15"/>
      <c r="I1" s="319"/>
    </row>
    <row r="2" spans="3:9" s="19" customFormat="1" ht="12.75">
      <c r="C2" s="20"/>
      <c r="D2" s="20"/>
      <c r="I2" s="319"/>
    </row>
    <row r="3" spans="1:9" s="19" customFormat="1" ht="12.75">
      <c r="A3" s="10"/>
      <c r="B3" s="13" t="str">
        <f>+CONCATENATE('Poc. strana'!$A$15," ",'Poc. strana'!$C$15)</f>
        <v>Назив енергетског субјекта: </v>
      </c>
      <c r="C3" s="84"/>
      <c r="D3" s="84"/>
      <c r="I3" s="319"/>
    </row>
    <row r="4" spans="1:9" s="19" customFormat="1" ht="12.75">
      <c r="A4" s="84"/>
      <c r="B4" s="13" t="str">
        <f>+CONCATENATE('Poc. strana'!$A$12," ",'Poc. strana'!$B$12)</f>
        <v>Енергетска делатност: Дистрибуција електричне енергије и управљање затвореним дистрибутивним системом</v>
      </c>
      <c r="C4" s="84"/>
      <c r="D4" s="84"/>
      <c r="I4" s="319"/>
    </row>
    <row r="5" spans="1:9" s="19" customFormat="1" ht="12.75">
      <c r="A5" s="84"/>
      <c r="B5" s="13" t="str">
        <f>+CONCATENATE('Poc. strana'!$A$29," ",'Poc. strana'!$C$29)</f>
        <v>Датум обраде: </v>
      </c>
      <c r="C5" s="15"/>
      <c r="D5" s="15"/>
      <c r="I5" s="319"/>
    </row>
    <row r="6" spans="3:4" ht="12.75">
      <c r="C6" s="7"/>
      <c r="D6" s="7"/>
    </row>
    <row r="7" spans="2:8" ht="12.75">
      <c r="B7" s="692" t="s">
        <v>443</v>
      </c>
      <c r="C7" s="692"/>
      <c r="D7" s="692"/>
      <c r="E7" s="1"/>
      <c r="F7" s="1"/>
      <c r="G7" s="1"/>
      <c r="H7" s="1"/>
    </row>
    <row r="9" ht="13.5" thickBot="1">
      <c r="D9" s="86" t="s">
        <v>323</v>
      </c>
    </row>
    <row r="10" spans="2:9" s="63" customFormat="1" ht="18" customHeight="1" thickTop="1">
      <c r="B10" s="54" t="s">
        <v>188</v>
      </c>
      <c r="C10" s="64" t="s">
        <v>247</v>
      </c>
      <c r="D10" s="481" t="str">
        <f>CONCATENATE("Остварење ",'Poc. strana'!$C$19)</f>
        <v>Остварење 2018</v>
      </c>
      <c r="I10" s="325"/>
    </row>
    <row r="11" spans="2:7" ht="24.75" customHeight="1">
      <c r="B11" s="44">
        <v>1</v>
      </c>
      <c r="C11" s="47" t="s">
        <v>415</v>
      </c>
      <c r="D11" s="568"/>
      <c r="F11" s="316"/>
      <c r="G11" s="316"/>
    </row>
    <row r="12" spans="2:7" ht="24.75" customHeight="1" thickBot="1">
      <c r="B12" s="45" t="s">
        <v>181</v>
      </c>
      <c r="C12" s="43" t="s">
        <v>349</v>
      </c>
      <c r="D12" s="567"/>
      <c r="F12" s="316"/>
      <c r="G12" s="316"/>
    </row>
    <row r="13" ht="25.5" customHeight="1" thickTop="1"/>
  </sheetData>
  <sheetProtection formatCells="0" insertRows="0" selectLockedCells="1"/>
  <mergeCells count="1">
    <mergeCell ref="B7:D7"/>
  </mergeCells>
  <printOptions horizontalCentered="1"/>
  <pageMargins left="0.236220472440945" right="0.236220472440945" top="0.511811023622047" bottom="0.511811023622047" header="0.236220472440945" footer="0.236220472440945"/>
  <pageSetup fitToHeight="1" fitToWidth="1" horizontalDpi="600" verticalDpi="600" orientation="landscape" paperSize="9" r:id="rId1"/>
  <headerFooter alignWithMargins="0">
    <oddFooter>&amp;R&amp;"Arial Narrow,Regular"Страна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5.8515625" style="0" customWidth="1"/>
    <col min="3" max="3" width="9.28125" style="0" customWidth="1"/>
    <col min="4" max="4" width="58.421875" style="0" customWidth="1"/>
    <col min="5" max="5" width="18.28125" style="0" customWidth="1"/>
    <col min="6" max="6" width="21.7109375" style="0" customWidth="1"/>
  </cols>
  <sheetData>
    <row r="1" spans="1:7" ht="12.75">
      <c r="A1" s="19" t="s">
        <v>302</v>
      </c>
      <c r="B1" s="437"/>
      <c r="C1" s="437"/>
      <c r="D1" s="438"/>
      <c r="E1" s="438"/>
      <c r="F1" s="437"/>
      <c r="G1" s="438"/>
    </row>
    <row r="2" spans="1:7" ht="12.75">
      <c r="A2" s="438"/>
      <c r="B2" s="437"/>
      <c r="C2" s="437"/>
      <c r="D2" s="438"/>
      <c r="E2" s="438"/>
      <c r="F2" s="437"/>
      <c r="G2" s="438"/>
    </row>
    <row r="3" spans="1:7" ht="12.75">
      <c r="A3" s="438"/>
      <c r="B3" s="437"/>
      <c r="C3" s="439"/>
      <c r="D3" s="440"/>
      <c r="E3" s="440"/>
      <c r="F3" s="437"/>
      <c r="G3" s="438"/>
    </row>
    <row r="4" spans="1:7" ht="12.75">
      <c r="A4" s="438"/>
      <c r="B4" s="437"/>
      <c r="C4" s="437"/>
      <c r="D4" s="438"/>
      <c r="E4" s="438"/>
      <c r="F4" s="437"/>
      <c r="G4" s="438"/>
    </row>
    <row r="5" spans="1:7" ht="12.75">
      <c r="A5" s="438"/>
      <c r="B5" s="437"/>
      <c r="C5" s="437"/>
      <c r="D5" s="438"/>
      <c r="E5" s="438"/>
      <c r="F5" s="437"/>
      <c r="G5" s="438"/>
    </row>
    <row r="6" spans="1:7" ht="12.75">
      <c r="A6" s="438"/>
      <c r="B6" s="437"/>
      <c r="C6" s="437"/>
      <c r="D6" s="438"/>
      <c r="E6" s="438"/>
      <c r="F6" s="437"/>
      <c r="G6" s="438"/>
    </row>
    <row r="7" spans="1:7" ht="12.75">
      <c r="A7" s="438"/>
      <c r="B7" s="588" t="s">
        <v>367</v>
      </c>
      <c r="C7" s="588"/>
      <c r="D7" s="588"/>
      <c r="E7" s="588"/>
      <c r="F7" s="588"/>
      <c r="G7" s="438"/>
    </row>
    <row r="8" spans="1:7" ht="12.75">
      <c r="A8" s="438"/>
      <c r="B8" s="437"/>
      <c r="C8" s="437"/>
      <c r="D8" s="438"/>
      <c r="E8" s="438"/>
      <c r="F8" s="437"/>
      <c r="G8" s="438"/>
    </row>
    <row r="9" spans="1:7" ht="13.5" thickBot="1">
      <c r="A9" s="438"/>
      <c r="B9" s="437"/>
      <c r="C9" s="437"/>
      <c r="D9" s="438"/>
      <c r="E9" s="438"/>
      <c r="F9" s="437"/>
      <c r="G9" s="438"/>
    </row>
    <row r="10" spans="1:7" ht="13.5" thickTop="1">
      <c r="A10" s="438"/>
      <c r="B10" s="589" t="s">
        <v>188</v>
      </c>
      <c r="C10" s="591" t="s">
        <v>368</v>
      </c>
      <c r="D10" s="592"/>
      <c r="E10" s="595" t="s">
        <v>369</v>
      </c>
      <c r="F10" s="597" t="s">
        <v>370</v>
      </c>
      <c r="G10" s="438"/>
    </row>
    <row r="11" spans="1:7" ht="12.75">
      <c r="A11" s="438"/>
      <c r="B11" s="590"/>
      <c r="C11" s="593"/>
      <c r="D11" s="594"/>
      <c r="E11" s="596"/>
      <c r="F11" s="598"/>
      <c r="G11" s="438"/>
    </row>
    <row r="12" spans="1:7" ht="24" customHeight="1">
      <c r="A12" s="438"/>
      <c r="B12" s="441">
        <v>1</v>
      </c>
      <c r="C12" s="442" t="s">
        <v>429</v>
      </c>
      <c r="D12" s="443" t="s">
        <v>395</v>
      </c>
      <c r="E12" s="442" t="str">
        <f>+"до 31 . марта "&amp;'Poc. strana'!$C$19+1</f>
        <v>до 31 . марта 2019</v>
      </c>
      <c r="F12" s="444" t="s">
        <v>371</v>
      </c>
      <c r="G12" s="438"/>
    </row>
    <row r="13" spans="1:7" ht="35.25" customHeight="1">
      <c r="A13" s="438"/>
      <c r="B13" s="445">
        <v>2</v>
      </c>
      <c r="C13" s="446" t="s">
        <v>430</v>
      </c>
      <c r="D13" s="447" t="s">
        <v>372</v>
      </c>
      <c r="E13" s="442" t="str">
        <f>+"до 31 . марта "&amp;'Poc. strana'!$C$19+1</f>
        <v>до 31 . марта 2019</v>
      </c>
      <c r="F13" s="448" t="s">
        <v>371</v>
      </c>
      <c r="G13" s="438"/>
    </row>
    <row r="14" spans="1:7" ht="24" customHeight="1">
      <c r="A14" s="438"/>
      <c r="B14" s="445">
        <v>3</v>
      </c>
      <c r="C14" s="446" t="s">
        <v>431</v>
      </c>
      <c r="D14" s="447" t="s">
        <v>373</v>
      </c>
      <c r="E14" s="442" t="str">
        <f>+"до 31 . марта "&amp;'Poc. strana'!$C$19+1</f>
        <v>до 31 . марта 2019</v>
      </c>
      <c r="F14" s="448" t="s">
        <v>371</v>
      </c>
      <c r="G14" s="438"/>
    </row>
    <row r="15" spans="1:7" ht="24" customHeight="1">
      <c r="A15" s="438"/>
      <c r="B15" s="445">
        <v>4</v>
      </c>
      <c r="C15" s="446" t="s">
        <v>432</v>
      </c>
      <c r="D15" s="447" t="s">
        <v>428</v>
      </c>
      <c r="E15" s="442" t="str">
        <f>+"до 31 . марта "&amp;'Poc. strana'!$C$19+1</f>
        <v>до 31 . марта 2019</v>
      </c>
      <c r="F15" s="448" t="s">
        <v>371</v>
      </c>
      <c r="G15" s="438"/>
    </row>
    <row r="16" spans="1:7" ht="24" customHeight="1">
      <c r="A16" s="438"/>
      <c r="B16" s="445">
        <v>5</v>
      </c>
      <c r="C16" s="446" t="s">
        <v>433</v>
      </c>
      <c r="D16" s="447" t="s">
        <v>375</v>
      </c>
      <c r="E16" s="442" t="str">
        <f>+"до 31 . марта "&amp;'Poc. strana'!$C$19+1</f>
        <v>до 31 . марта 2019</v>
      </c>
      <c r="F16" s="448" t="s">
        <v>371</v>
      </c>
      <c r="G16" s="438"/>
    </row>
    <row r="17" spans="1:7" ht="24" customHeight="1">
      <c r="A17" s="438"/>
      <c r="B17" s="445">
        <v>6</v>
      </c>
      <c r="C17" s="446" t="s">
        <v>434</v>
      </c>
      <c r="D17" s="447" t="s">
        <v>376</v>
      </c>
      <c r="E17" s="442" t="str">
        <f>+"до 31 . марта "&amp;'Poc. strana'!$C$19+1</f>
        <v>до 31 . марта 2019</v>
      </c>
      <c r="F17" s="448" t="s">
        <v>371</v>
      </c>
      <c r="G17" s="438"/>
    </row>
    <row r="18" spans="1:7" ht="24" customHeight="1">
      <c r="A18" s="438"/>
      <c r="B18" s="445">
        <v>7</v>
      </c>
      <c r="C18" s="446" t="s">
        <v>435</v>
      </c>
      <c r="D18" s="449" t="s">
        <v>377</v>
      </c>
      <c r="E18" s="442" t="str">
        <f>+"до 31 . марта "&amp;'Poc. strana'!$C$19+1</f>
        <v>до 31 . марта 2019</v>
      </c>
      <c r="F18" s="448" t="s">
        <v>371</v>
      </c>
      <c r="G18" s="438"/>
    </row>
    <row r="19" spans="1:7" ht="24" customHeight="1">
      <c r="A19" s="438"/>
      <c r="B19" s="450" t="s">
        <v>245</v>
      </c>
      <c r="C19" s="446" t="s">
        <v>436</v>
      </c>
      <c r="D19" s="449" t="s">
        <v>378</v>
      </c>
      <c r="E19" s="442" t="str">
        <f>+"до 31 . марта "&amp;'Poc. strana'!$C$19+1</f>
        <v>до 31 . марта 2019</v>
      </c>
      <c r="F19" s="448" t="s">
        <v>371</v>
      </c>
      <c r="G19" s="438"/>
    </row>
    <row r="20" spans="1:7" ht="24" customHeight="1">
      <c r="A20" s="438"/>
      <c r="B20" s="445">
        <v>9</v>
      </c>
      <c r="C20" s="446" t="s">
        <v>437</v>
      </c>
      <c r="D20" s="449" t="s">
        <v>374</v>
      </c>
      <c r="E20" s="442" t="str">
        <f>+"до 31 . марта "&amp;'Poc. strana'!$C$19+1</f>
        <v>до 31 . марта 2019</v>
      </c>
      <c r="F20" s="448" t="s">
        <v>371</v>
      </c>
      <c r="G20" s="438"/>
    </row>
    <row r="21" spans="1:7" ht="24" customHeight="1">
      <c r="A21" s="438"/>
      <c r="B21" s="454">
        <v>10</v>
      </c>
      <c r="C21" s="455" t="s">
        <v>444</v>
      </c>
      <c r="D21" s="447" t="s">
        <v>394</v>
      </c>
      <c r="E21" s="442" t="str">
        <f>+"до 31 . марта "&amp;'Poc. strana'!$C$19+1</f>
        <v>до 31 . марта 2019</v>
      </c>
      <c r="F21" s="448" t="s">
        <v>371</v>
      </c>
      <c r="G21" s="438"/>
    </row>
    <row r="22" spans="1:7" ht="24" customHeight="1" thickBot="1">
      <c r="A22" s="453"/>
      <c r="B22" s="451">
        <v>11</v>
      </c>
      <c r="C22" s="457" t="s">
        <v>438</v>
      </c>
      <c r="D22" s="456" t="s">
        <v>379</v>
      </c>
      <c r="E22" s="508" t="str">
        <f>+"до 31 . марта "&amp;'Poc. strana'!$C$19+1</f>
        <v>до 31 . марта 2019</v>
      </c>
      <c r="F22" s="452" t="s">
        <v>371</v>
      </c>
      <c r="G22" s="453"/>
    </row>
    <row r="23" ht="13.5" thickTop="1"/>
  </sheetData>
  <sheetProtection/>
  <mergeCells count="5">
    <mergeCell ref="B7:F7"/>
    <mergeCell ref="B10:B11"/>
    <mergeCell ref="C10:D11"/>
    <mergeCell ref="E10:E11"/>
    <mergeCell ref="F10:F11"/>
  </mergeCells>
  <printOptions/>
  <pageMargins left="0.7" right="0.7" top="0.75" bottom="0.75" header="0.3" footer="0.3"/>
  <pageSetup horizontalDpi="600" verticalDpi="600" orientation="portrait" scale="75" r:id="rId1"/>
  <ignoredErrors>
    <ignoredError sqref="B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O2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.140625" style="41" customWidth="1"/>
    <col min="2" max="2" width="7.421875" style="41" customWidth="1"/>
    <col min="3" max="3" width="51.140625" style="41" bestFit="1" customWidth="1"/>
    <col min="4" max="5" width="16.8515625" style="41" customWidth="1"/>
    <col min="6" max="6" width="18.8515625" style="41" customWidth="1"/>
    <col min="7" max="8" width="9.140625" style="41" customWidth="1"/>
    <col min="9" max="9" width="23.7109375" style="41" customWidth="1"/>
    <col min="10" max="16384" width="9.140625" style="41" customWidth="1"/>
  </cols>
  <sheetData>
    <row r="1" s="19" customFormat="1" ht="12.75">
      <c r="A1" s="19" t="s">
        <v>302</v>
      </c>
    </row>
    <row r="2" s="19" customFormat="1" ht="12.75"/>
    <row r="3" spans="2:67" s="10" customFormat="1" ht="17.25" customHeight="1">
      <c r="B3" s="13" t="str">
        <f>+CONCATENATE('Poc. strana'!$A$15," ",'Poc. strana'!$C$15)</f>
        <v>Назив енергетског субјекта: </v>
      </c>
      <c r="C3" s="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</row>
    <row r="4" spans="1:3" s="10" customFormat="1" ht="17.25" customHeight="1">
      <c r="A4" s="84"/>
      <c r="B4" s="13" t="str">
        <f>+CONCATENATE('Poc. strana'!$A$12," ",'Poc. strana'!$B$12)</f>
        <v>Енергетска делатност: Дистрибуција електричне енергије и управљање затвореним дистрибутивним системом</v>
      </c>
      <c r="C4" s="9"/>
    </row>
    <row r="5" spans="1:3" s="10" customFormat="1" ht="18.75" customHeight="1">
      <c r="A5" s="84"/>
      <c r="B5" s="13" t="str">
        <f>+CONCATENATE('Poc. strana'!$A$29," ",'Poc. strana'!$C$29)</f>
        <v>Датум обраде: </v>
      </c>
      <c r="C5" s="9"/>
    </row>
    <row r="6" spans="1:3" s="10" customFormat="1" ht="18.75" customHeight="1">
      <c r="A6" s="84"/>
      <c r="B6" s="13"/>
      <c r="C6" s="9"/>
    </row>
    <row r="7" spans="2:6" ht="12.75">
      <c r="B7" s="599" t="s">
        <v>417</v>
      </c>
      <c r="C7" s="599"/>
      <c r="D7" s="599"/>
      <c r="E7" s="599"/>
      <c r="F7" s="361"/>
    </row>
    <row r="8" spans="2:6" ht="12.75">
      <c r="B8" s="65"/>
      <c r="C8" s="65"/>
      <c r="D8" s="65"/>
      <c r="E8" s="65"/>
      <c r="F8" s="65"/>
    </row>
    <row r="9" ht="13.5" thickBot="1">
      <c r="E9" s="116" t="s">
        <v>40</v>
      </c>
    </row>
    <row r="10" spans="2:8" ht="77.25" thickTop="1">
      <c r="B10" s="359" t="s">
        <v>188</v>
      </c>
      <c r="C10" s="355" t="s">
        <v>247</v>
      </c>
      <c r="D10" s="355" t="s">
        <v>269</v>
      </c>
      <c r="E10" s="360" t="s">
        <v>411</v>
      </c>
      <c r="H10"/>
    </row>
    <row r="11" spans="2:11" ht="15.75">
      <c r="B11" s="117">
        <v>1</v>
      </c>
      <c r="C11" s="118" t="s">
        <v>421</v>
      </c>
      <c r="D11" s="119" t="s">
        <v>439</v>
      </c>
      <c r="E11" s="502">
        <f>+'3 Oper Troskovi OP'!$E$114+'3 Oper Troskovi OP'!$F$114</f>
        <v>0</v>
      </c>
      <c r="H11"/>
      <c r="I11"/>
      <c r="J11"/>
      <c r="K11"/>
    </row>
    <row r="12" spans="2:11" ht="15.75">
      <c r="B12" s="363" t="s">
        <v>347</v>
      </c>
      <c r="C12" s="121" t="s">
        <v>420</v>
      </c>
      <c r="D12" s="122" t="s">
        <v>440</v>
      </c>
      <c r="E12" s="503">
        <f>+'4 Trosаk Sistema'!D11</f>
        <v>0</v>
      </c>
      <c r="H12"/>
      <c r="I12"/>
      <c r="J12"/>
      <c r="K12"/>
    </row>
    <row r="13" spans="2:11" ht="15.75">
      <c r="B13" s="120" t="s">
        <v>251</v>
      </c>
      <c r="C13" s="362" t="s">
        <v>346</v>
      </c>
      <c r="D13" s="364" t="s">
        <v>41</v>
      </c>
      <c r="E13" s="503">
        <f>SUM(E11:E12)</f>
        <v>0</v>
      </c>
      <c r="H13"/>
      <c r="I13"/>
      <c r="J13"/>
      <c r="K13"/>
    </row>
    <row r="14" spans="2:11" ht="15.75">
      <c r="B14" s="120" t="s">
        <v>259</v>
      </c>
      <c r="C14" s="121" t="s">
        <v>42</v>
      </c>
      <c r="D14" s="122" t="s">
        <v>43</v>
      </c>
      <c r="E14" s="504">
        <f>+'7 Sredstva'!$D$22</f>
        <v>0</v>
      </c>
      <c r="H14"/>
      <c r="I14"/>
      <c r="J14"/>
      <c r="K14"/>
    </row>
    <row r="15" spans="2:11" ht="12.75">
      <c r="B15" s="120" t="s">
        <v>50</v>
      </c>
      <c r="C15" s="121" t="s">
        <v>44</v>
      </c>
      <c r="D15" s="122" t="s">
        <v>45</v>
      </c>
      <c r="E15" s="505">
        <f>+'5 PPCK'!$D$17</f>
        <v>0</v>
      </c>
      <c r="H15"/>
      <c r="I15"/>
      <c r="J15"/>
      <c r="K15"/>
    </row>
    <row r="16" spans="2:11" ht="15.75">
      <c r="B16" s="120" t="s">
        <v>52</v>
      </c>
      <c r="C16" s="121" t="s">
        <v>46</v>
      </c>
      <c r="D16" s="122" t="s">
        <v>282</v>
      </c>
      <c r="E16" s="506">
        <f>+'7 Sredstva'!$D$20</f>
        <v>0</v>
      </c>
      <c r="H16"/>
      <c r="I16"/>
      <c r="J16"/>
      <c r="K16"/>
    </row>
    <row r="17" spans="2:11" ht="12.75">
      <c r="B17" s="346" t="s">
        <v>53</v>
      </c>
      <c r="C17" s="347" t="s">
        <v>348</v>
      </c>
      <c r="D17" s="122"/>
      <c r="E17" s="506">
        <f>+E15*E16</f>
        <v>0</v>
      </c>
      <c r="H17"/>
      <c r="I17"/>
      <c r="J17"/>
      <c r="K17"/>
    </row>
    <row r="18" spans="2:11" ht="15.75">
      <c r="B18" s="120" t="s">
        <v>54</v>
      </c>
      <c r="C18" s="123" t="s">
        <v>47</v>
      </c>
      <c r="D18" s="122" t="s">
        <v>173</v>
      </c>
      <c r="E18" s="506">
        <f>+'8 Gubici'!$R$16</f>
        <v>0</v>
      </c>
      <c r="H18"/>
      <c r="I18"/>
      <c r="J18"/>
      <c r="K18"/>
    </row>
    <row r="19" spans="2:11" ht="15.75">
      <c r="B19" s="120" t="s">
        <v>55</v>
      </c>
      <c r="C19" s="121" t="s">
        <v>48</v>
      </c>
      <c r="D19" s="122" t="s">
        <v>49</v>
      </c>
      <c r="E19" s="504">
        <f>+'9 Ostali Prih'!$D$19</f>
        <v>0</v>
      </c>
      <c r="H19"/>
      <c r="I19"/>
      <c r="J19"/>
      <c r="K19"/>
    </row>
    <row r="20" spans="2:11" ht="16.5" thickBot="1">
      <c r="B20" s="287" t="s">
        <v>56</v>
      </c>
      <c r="C20" s="288" t="s">
        <v>169</v>
      </c>
      <c r="D20" s="289" t="s">
        <v>170</v>
      </c>
      <c r="E20" s="507">
        <f>E13+E14+E17+E18-E19</f>
        <v>0</v>
      </c>
      <c r="H20"/>
      <c r="I20"/>
      <c r="J20"/>
      <c r="K20"/>
    </row>
    <row r="21" ht="13.5" thickTop="1">
      <c r="H21"/>
    </row>
  </sheetData>
  <sheetProtection selectLockedCells="1" selectUnlockedCells="1"/>
  <mergeCells count="1">
    <mergeCell ref="B7:E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&amp;RСтрана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27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134" customWidth="1"/>
    <col min="2" max="2" width="10.57421875" style="137" customWidth="1"/>
    <col min="3" max="3" width="60.28125" style="152" customWidth="1"/>
    <col min="4" max="4" width="24.57421875" style="134" customWidth="1"/>
    <col min="5" max="6" width="15.8515625" style="134" customWidth="1"/>
    <col min="7" max="7" width="15.7109375" style="134" customWidth="1"/>
    <col min="8" max="8" width="9.140625" style="134" customWidth="1"/>
    <col min="9" max="9" width="53.00390625" style="134" customWidth="1"/>
    <col min="10" max="16384" width="9.140625" style="134" customWidth="1"/>
  </cols>
  <sheetData>
    <row r="1" spans="1:6" s="124" customFormat="1" ht="12.75">
      <c r="A1" s="19" t="s">
        <v>302</v>
      </c>
      <c r="B1" s="19"/>
      <c r="C1" s="125"/>
      <c r="D1" s="125"/>
      <c r="E1" s="125"/>
      <c r="F1" s="125"/>
    </row>
    <row r="2" spans="1:6" s="124" customFormat="1" ht="12.75">
      <c r="A2" s="19"/>
      <c r="B2" s="19"/>
      <c r="C2" s="128"/>
      <c r="D2" s="128"/>
      <c r="E2" s="128"/>
      <c r="F2" s="128"/>
    </row>
    <row r="3" spans="1:6" s="124" customFormat="1" ht="12.75">
      <c r="A3" s="10"/>
      <c r="B3" s="13" t="str">
        <f>+CONCATENATE('Poc. strana'!$A$15," ",'Poc. strana'!$C$15)</f>
        <v>Назив енергетског субјекта: </v>
      </c>
      <c r="C3" s="125"/>
      <c r="D3" s="125"/>
      <c r="E3" s="125"/>
      <c r="F3" s="125"/>
    </row>
    <row r="4" spans="1:6" s="124" customFormat="1" ht="12.75">
      <c r="A4" s="84"/>
      <c r="B4" s="13" t="str">
        <f>+CONCATENATE('Poc. strana'!$A$12," ",'Poc. strana'!$B$12)</f>
        <v>Енергетска делатност: Дистрибуција електричне енергије и управљање затвореним дистрибутивним системом</v>
      </c>
      <c r="C4" s="125"/>
      <c r="D4" s="125"/>
      <c r="E4" s="125"/>
      <c r="F4" s="125"/>
    </row>
    <row r="5" spans="1:6" s="124" customFormat="1" ht="12.75">
      <c r="A5" s="84"/>
      <c r="B5" s="13" t="str">
        <f>+CONCATENATE('Poc. strana'!$A$29," ",'Poc. strana'!$C$29)</f>
        <v>Датум обраде: </v>
      </c>
      <c r="C5" s="125"/>
      <c r="D5" s="125"/>
      <c r="E5" s="125"/>
      <c r="F5" s="125"/>
    </row>
    <row r="6" spans="1:64" s="132" customFormat="1" ht="19.5" customHeight="1">
      <c r="A6" s="129"/>
      <c r="B6" s="130"/>
      <c r="C6" s="131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</row>
    <row r="7" spans="2:7" ht="12.75">
      <c r="B7" s="600" t="s">
        <v>418</v>
      </c>
      <c r="C7" s="600"/>
      <c r="D7" s="600"/>
      <c r="E7" s="600"/>
      <c r="F7" s="601"/>
      <c r="G7" s="601"/>
    </row>
    <row r="8" spans="2:7" ht="12.75">
      <c r="B8" s="135"/>
      <c r="C8" s="135"/>
      <c r="D8" s="135"/>
      <c r="E8" s="135"/>
      <c r="F8" s="136"/>
      <c r="G8" s="136"/>
    </row>
    <row r="9" spans="3:7" ht="13.5" thickBot="1">
      <c r="C9" s="138"/>
      <c r="D9" s="139"/>
      <c r="E9" s="139"/>
      <c r="G9" s="140" t="s">
        <v>212</v>
      </c>
    </row>
    <row r="10" spans="2:7" s="141" customFormat="1" ht="92.25" customHeight="1" thickTop="1">
      <c r="B10" s="142" t="s">
        <v>188</v>
      </c>
      <c r="C10" s="143" t="s">
        <v>247</v>
      </c>
      <c r="D10" s="88" t="s">
        <v>241</v>
      </c>
      <c r="E10" s="570" t="s">
        <v>411</v>
      </c>
      <c r="F10" s="569" t="s">
        <v>355</v>
      </c>
      <c r="G10" s="89" t="s">
        <v>240</v>
      </c>
    </row>
    <row r="11" spans="2:7" ht="12.75">
      <c r="B11" s="144" t="s">
        <v>191</v>
      </c>
      <c r="C11" s="145" t="s">
        <v>167</v>
      </c>
      <c r="D11" s="146"/>
      <c r="E11" s="146"/>
      <c r="F11" s="146"/>
      <c r="G11" s="260"/>
    </row>
    <row r="12" spans="2:7" ht="12.75">
      <c r="B12" s="199" t="s">
        <v>180</v>
      </c>
      <c r="C12" s="201" t="s">
        <v>198</v>
      </c>
      <c r="D12" s="202"/>
      <c r="E12" s="296"/>
      <c r="F12" s="296"/>
      <c r="G12" s="151"/>
    </row>
    <row r="13" spans="2:7" ht="12.75">
      <c r="B13" s="204" t="s">
        <v>216</v>
      </c>
      <c r="C13" s="206" t="s">
        <v>249</v>
      </c>
      <c r="D13" s="207"/>
      <c r="E13" s="297"/>
      <c r="F13" s="297"/>
      <c r="G13" s="274"/>
    </row>
    <row r="14" spans="2:7" ht="12.75">
      <c r="B14" s="204" t="s">
        <v>57</v>
      </c>
      <c r="C14" s="206" t="s">
        <v>135</v>
      </c>
      <c r="D14" s="207"/>
      <c r="E14" s="297"/>
      <c r="F14" s="297"/>
      <c r="G14" s="274"/>
    </row>
    <row r="15" spans="2:7" ht="12.75">
      <c r="B15" s="210" t="s">
        <v>90</v>
      </c>
      <c r="C15" s="212" t="s">
        <v>82</v>
      </c>
      <c r="D15" s="213"/>
      <c r="E15" s="298"/>
      <c r="F15" s="298"/>
      <c r="G15" s="274"/>
    </row>
    <row r="16" spans="2:10" ht="12.75">
      <c r="B16" s="210" t="s">
        <v>136</v>
      </c>
      <c r="C16" s="212" t="s">
        <v>83</v>
      </c>
      <c r="D16" s="21"/>
      <c r="E16" s="348"/>
      <c r="F16" s="348"/>
      <c r="G16" s="274">
        <f>SUM(E16:F16)</f>
        <v>0</v>
      </c>
      <c r="J16" s="317"/>
    </row>
    <row r="17" spans="2:10" ht="12.75">
      <c r="B17" s="210" t="s">
        <v>137</v>
      </c>
      <c r="C17" s="212" t="s">
        <v>84</v>
      </c>
      <c r="D17" s="21"/>
      <c r="E17" s="348"/>
      <c r="F17" s="348"/>
      <c r="G17" s="274">
        <f>SUM(E17:F17)</f>
        <v>0</v>
      </c>
      <c r="J17" s="317"/>
    </row>
    <row r="18" spans="2:10" ht="12.75">
      <c r="B18" s="210" t="s">
        <v>91</v>
      </c>
      <c r="C18" s="212" t="s">
        <v>85</v>
      </c>
      <c r="D18" s="213"/>
      <c r="E18" s="349"/>
      <c r="F18" s="349"/>
      <c r="G18" s="274"/>
      <c r="J18" s="317"/>
    </row>
    <row r="19" spans="2:10" ht="12.75">
      <c r="B19" s="210" t="s">
        <v>138</v>
      </c>
      <c r="C19" s="212" t="str">
        <f>+C16</f>
        <v>Текуће одржавање</v>
      </c>
      <c r="D19" s="21"/>
      <c r="E19" s="348"/>
      <c r="F19" s="348"/>
      <c r="G19" s="274">
        <f>SUM(E19:F19)</f>
        <v>0</v>
      </c>
      <c r="J19" s="317"/>
    </row>
    <row r="20" spans="2:10" ht="12.75">
      <c r="B20" s="210" t="s">
        <v>139</v>
      </c>
      <c r="C20" s="212" t="str">
        <f>+C17</f>
        <v>Инвестиционо одржавање</v>
      </c>
      <c r="D20" s="21"/>
      <c r="E20" s="348"/>
      <c r="F20" s="348"/>
      <c r="G20" s="274">
        <f>SUM(E20:F20)</f>
        <v>0</v>
      </c>
      <c r="J20" s="317"/>
    </row>
    <row r="21" spans="2:10" ht="12.75">
      <c r="B21" s="210" t="s">
        <v>140</v>
      </c>
      <c r="C21" s="212" t="s">
        <v>86</v>
      </c>
      <c r="D21" s="21"/>
      <c r="E21" s="348"/>
      <c r="F21" s="348"/>
      <c r="G21" s="274">
        <f>SUM(E21:F21)</f>
        <v>0</v>
      </c>
      <c r="J21" s="317"/>
    </row>
    <row r="22" spans="2:10" ht="12.75">
      <c r="B22" s="210" t="s">
        <v>141</v>
      </c>
      <c r="C22" s="212" t="s">
        <v>109</v>
      </c>
      <c r="D22" s="21"/>
      <c r="E22" s="348"/>
      <c r="F22" s="348"/>
      <c r="G22" s="274">
        <f>SUM(E22:F22)</f>
        <v>0</v>
      </c>
      <c r="J22" s="317"/>
    </row>
    <row r="23" spans="2:10" ht="12.75">
      <c r="B23" s="210" t="s">
        <v>58</v>
      </c>
      <c r="C23" s="212" t="s">
        <v>87</v>
      </c>
      <c r="D23" s="213"/>
      <c r="E23" s="349"/>
      <c r="F23" s="349"/>
      <c r="G23" s="274"/>
      <c r="J23" s="317"/>
    </row>
    <row r="24" spans="2:10" ht="12.75">
      <c r="B24" s="210" t="s">
        <v>157</v>
      </c>
      <c r="C24" s="212" t="s">
        <v>108</v>
      </c>
      <c r="D24" s="21"/>
      <c r="E24" s="348"/>
      <c r="F24" s="348"/>
      <c r="G24" s="274">
        <f aca="true" t="shared" si="0" ref="G24:G30">SUM(E24:F24)</f>
        <v>0</v>
      </c>
      <c r="J24" s="317"/>
    </row>
    <row r="25" spans="2:10" ht="12.75">
      <c r="B25" s="210" t="s">
        <v>158</v>
      </c>
      <c r="C25" s="212" t="s">
        <v>107</v>
      </c>
      <c r="D25" s="21"/>
      <c r="E25" s="348"/>
      <c r="F25" s="348"/>
      <c r="G25" s="274">
        <f t="shared" si="0"/>
        <v>0</v>
      </c>
      <c r="J25" s="317"/>
    </row>
    <row r="26" spans="2:10" ht="12.75">
      <c r="B26" s="210" t="s">
        <v>159</v>
      </c>
      <c r="C26" s="212" t="s">
        <v>106</v>
      </c>
      <c r="D26" s="21"/>
      <c r="E26" s="348"/>
      <c r="F26" s="348"/>
      <c r="G26" s="274">
        <f t="shared" si="0"/>
        <v>0</v>
      </c>
      <c r="J26" s="317"/>
    </row>
    <row r="27" spans="2:10" ht="12.75">
      <c r="B27" s="210" t="s">
        <v>160</v>
      </c>
      <c r="C27" s="212" t="s">
        <v>88</v>
      </c>
      <c r="D27" s="21"/>
      <c r="E27" s="348"/>
      <c r="F27" s="348"/>
      <c r="G27" s="274">
        <f t="shared" si="0"/>
        <v>0</v>
      </c>
      <c r="J27" s="317"/>
    </row>
    <row r="28" spans="2:10" ht="12.75">
      <c r="B28" s="210" t="s">
        <v>161</v>
      </c>
      <c r="C28" s="212" t="s">
        <v>89</v>
      </c>
      <c r="D28" s="21"/>
      <c r="E28" s="348"/>
      <c r="F28" s="348"/>
      <c r="G28" s="274">
        <f t="shared" si="0"/>
        <v>0</v>
      </c>
      <c r="J28" s="317"/>
    </row>
    <row r="29" spans="2:10" ht="12.75">
      <c r="B29" s="210" t="s">
        <v>162</v>
      </c>
      <c r="C29" s="212" t="s">
        <v>105</v>
      </c>
      <c r="D29" s="21"/>
      <c r="E29" s="348"/>
      <c r="F29" s="348"/>
      <c r="G29" s="274">
        <f t="shared" si="0"/>
        <v>0</v>
      </c>
      <c r="J29" s="317"/>
    </row>
    <row r="30" spans="2:10" ht="12.75">
      <c r="B30" s="215" t="s">
        <v>217</v>
      </c>
      <c r="C30" s="217" t="s">
        <v>250</v>
      </c>
      <c r="D30" s="21"/>
      <c r="E30" s="350"/>
      <c r="F30" s="350"/>
      <c r="G30" s="274">
        <f t="shared" si="0"/>
        <v>0</v>
      </c>
      <c r="J30" s="317"/>
    </row>
    <row r="31" spans="2:10" ht="12.75">
      <c r="B31" s="210" t="s">
        <v>218</v>
      </c>
      <c r="C31" s="212" t="s">
        <v>199</v>
      </c>
      <c r="D31" s="213"/>
      <c r="E31" s="349"/>
      <c r="F31" s="349"/>
      <c r="G31" s="274"/>
      <c r="J31" s="317"/>
    </row>
    <row r="32" spans="2:10" ht="12.75">
      <c r="B32" s="204" t="s">
        <v>30</v>
      </c>
      <c r="C32" s="219" t="s">
        <v>34</v>
      </c>
      <c r="D32" s="433"/>
      <c r="E32" s="434"/>
      <c r="F32" s="435"/>
      <c r="G32" s="274"/>
      <c r="J32" s="317"/>
    </row>
    <row r="33" spans="2:10" ht="12.75">
      <c r="B33" s="204" t="s">
        <v>363</v>
      </c>
      <c r="C33" s="219" t="s">
        <v>365</v>
      </c>
      <c r="D33" s="21"/>
      <c r="E33" s="348"/>
      <c r="F33" s="352"/>
      <c r="G33" s="274">
        <f>SUM(E33:F33)</f>
        <v>0</v>
      </c>
      <c r="J33" s="317"/>
    </row>
    <row r="34" spans="2:10" ht="25.5">
      <c r="B34" s="204" t="s">
        <v>364</v>
      </c>
      <c r="C34" s="432" t="s">
        <v>366</v>
      </c>
      <c r="D34" s="21"/>
      <c r="E34" s="348"/>
      <c r="F34" s="352"/>
      <c r="G34" s="274">
        <f>SUM(E34:F34)</f>
        <v>0</v>
      </c>
      <c r="J34" s="317"/>
    </row>
    <row r="35" spans="2:10" ht="12.75">
      <c r="B35" s="210" t="s">
        <v>31</v>
      </c>
      <c r="C35" s="220" t="s">
        <v>92</v>
      </c>
      <c r="D35" s="213"/>
      <c r="E35" s="349"/>
      <c r="F35" s="349"/>
      <c r="G35" s="274"/>
      <c r="J35" s="317"/>
    </row>
    <row r="36" spans="2:10" ht="12.75">
      <c r="B36" s="210" t="s">
        <v>100</v>
      </c>
      <c r="C36" s="220" t="s">
        <v>93</v>
      </c>
      <c r="D36" s="21"/>
      <c r="E36" s="350"/>
      <c r="F36" s="350"/>
      <c r="G36" s="274">
        <f aca="true" t="shared" si="1" ref="G36:G44">SUM(E36:F36)</f>
        <v>0</v>
      </c>
      <c r="J36" s="317"/>
    </row>
    <row r="37" spans="2:10" ht="12.75">
      <c r="B37" s="215" t="s">
        <v>101</v>
      </c>
      <c r="C37" s="220" t="s">
        <v>94</v>
      </c>
      <c r="D37" s="21"/>
      <c r="E37" s="348"/>
      <c r="F37" s="350"/>
      <c r="G37" s="274">
        <f t="shared" si="1"/>
        <v>0</v>
      </c>
      <c r="J37" s="317"/>
    </row>
    <row r="38" spans="2:10" ht="12.75">
      <c r="B38" s="210" t="s">
        <v>102</v>
      </c>
      <c r="C38" s="220" t="s">
        <v>95</v>
      </c>
      <c r="D38" s="21"/>
      <c r="E38" s="348"/>
      <c r="F38" s="350"/>
      <c r="G38" s="274">
        <f t="shared" si="1"/>
        <v>0</v>
      </c>
      <c r="J38" s="317"/>
    </row>
    <row r="39" spans="2:10" ht="12.75">
      <c r="B39" s="215" t="s">
        <v>103</v>
      </c>
      <c r="C39" s="220" t="s">
        <v>96</v>
      </c>
      <c r="D39" s="21"/>
      <c r="E39" s="348"/>
      <c r="F39" s="350"/>
      <c r="G39" s="274">
        <f t="shared" si="1"/>
        <v>0</v>
      </c>
      <c r="J39" s="317"/>
    </row>
    <row r="40" spans="2:10" ht="12.75">
      <c r="B40" s="210" t="s">
        <v>104</v>
      </c>
      <c r="C40" s="221" t="s">
        <v>97</v>
      </c>
      <c r="D40" s="21"/>
      <c r="E40" s="348"/>
      <c r="F40" s="350"/>
      <c r="G40" s="274">
        <f t="shared" si="1"/>
        <v>0</v>
      </c>
      <c r="J40" s="317"/>
    </row>
    <row r="41" spans="2:10" ht="12.75">
      <c r="B41" s="215" t="s">
        <v>32</v>
      </c>
      <c r="C41" s="221" t="s">
        <v>98</v>
      </c>
      <c r="D41" s="21"/>
      <c r="E41" s="350"/>
      <c r="F41" s="350"/>
      <c r="G41" s="274">
        <f t="shared" si="1"/>
        <v>0</v>
      </c>
      <c r="J41" s="317"/>
    </row>
    <row r="42" spans="2:10" ht="12.75">
      <c r="B42" s="215" t="s">
        <v>99</v>
      </c>
      <c r="C42" s="224" t="s">
        <v>33</v>
      </c>
      <c r="D42" s="99"/>
      <c r="E42" s="350"/>
      <c r="F42" s="350"/>
      <c r="G42" s="275">
        <f t="shared" si="1"/>
        <v>0</v>
      </c>
      <c r="J42" s="317"/>
    </row>
    <row r="43" spans="2:10" ht="12.75">
      <c r="B43" s="210" t="s">
        <v>383</v>
      </c>
      <c r="C43" s="463" t="s">
        <v>381</v>
      </c>
      <c r="D43" s="99"/>
      <c r="E43" s="350"/>
      <c r="F43" s="350"/>
      <c r="G43" s="275">
        <f t="shared" si="1"/>
        <v>0</v>
      </c>
      <c r="J43" s="317"/>
    </row>
    <row r="44" spans="2:10" ht="12.75">
      <c r="B44" s="222" t="s">
        <v>384</v>
      </c>
      <c r="C44" s="464" t="s">
        <v>382</v>
      </c>
      <c r="D44" s="99"/>
      <c r="E44" s="350"/>
      <c r="F44" s="350"/>
      <c r="G44" s="275">
        <f t="shared" si="1"/>
        <v>0</v>
      </c>
      <c r="J44" s="317"/>
    </row>
    <row r="45" spans="2:10" ht="12.75">
      <c r="B45" s="461" t="s">
        <v>181</v>
      </c>
      <c r="C45" s="465" t="s">
        <v>200</v>
      </c>
      <c r="D45" s="462"/>
      <c r="E45" s="466"/>
      <c r="F45" s="466"/>
      <c r="G45" s="467"/>
      <c r="J45" s="317"/>
    </row>
    <row r="46" spans="2:10" ht="12.75">
      <c r="B46" s="204" t="s">
        <v>219</v>
      </c>
      <c r="C46" s="206" t="s">
        <v>252</v>
      </c>
      <c r="D46" s="21"/>
      <c r="E46" s="352"/>
      <c r="F46" s="352"/>
      <c r="G46" s="274">
        <f aca="true" t="shared" si="2" ref="G46:G52">SUM(E46:F46)</f>
        <v>0</v>
      </c>
      <c r="J46" s="317"/>
    </row>
    <row r="47" spans="2:10" ht="12.75" customHeight="1">
      <c r="B47" s="210" t="s">
        <v>220</v>
      </c>
      <c r="C47" s="212" t="s">
        <v>253</v>
      </c>
      <c r="D47" s="21"/>
      <c r="E47" s="352"/>
      <c r="F47" s="348"/>
      <c r="G47" s="274">
        <f t="shared" si="2"/>
        <v>0</v>
      </c>
      <c r="J47" s="317"/>
    </row>
    <row r="48" spans="2:10" ht="12.75">
      <c r="B48" s="210" t="s">
        <v>221</v>
      </c>
      <c r="C48" s="212" t="s">
        <v>254</v>
      </c>
      <c r="D48" s="21"/>
      <c r="E48" s="352"/>
      <c r="F48" s="348"/>
      <c r="G48" s="274">
        <f t="shared" si="2"/>
        <v>0</v>
      </c>
      <c r="J48" s="317"/>
    </row>
    <row r="49" spans="2:10" ht="12.75">
      <c r="B49" s="210" t="s">
        <v>231</v>
      </c>
      <c r="C49" s="212" t="s">
        <v>255</v>
      </c>
      <c r="D49" s="21"/>
      <c r="E49" s="352"/>
      <c r="F49" s="348"/>
      <c r="G49" s="274">
        <f t="shared" si="2"/>
        <v>0</v>
      </c>
      <c r="J49" s="317"/>
    </row>
    <row r="50" spans="2:10" ht="12.75">
      <c r="B50" s="210" t="s">
        <v>232</v>
      </c>
      <c r="C50" s="212" t="s">
        <v>256</v>
      </c>
      <c r="D50" s="21"/>
      <c r="E50" s="352"/>
      <c r="F50" s="348"/>
      <c r="G50" s="274">
        <f t="shared" si="2"/>
        <v>0</v>
      </c>
      <c r="J50" s="317"/>
    </row>
    <row r="51" spans="2:10" ht="12.75">
      <c r="B51" s="210" t="s">
        <v>233</v>
      </c>
      <c r="C51" s="212" t="s">
        <v>257</v>
      </c>
      <c r="D51" s="21"/>
      <c r="E51" s="352"/>
      <c r="F51" s="348"/>
      <c r="G51" s="274">
        <f t="shared" si="2"/>
        <v>0</v>
      </c>
      <c r="J51" s="317"/>
    </row>
    <row r="52" spans="2:10" ht="12.75">
      <c r="B52" s="210" t="s">
        <v>234</v>
      </c>
      <c r="C52" s="212" t="s">
        <v>283</v>
      </c>
      <c r="D52" s="21"/>
      <c r="E52" s="352"/>
      <c r="F52" s="348"/>
      <c r="G52" s="274">
        <f t="shared" si="2"/>
        <v>0</v>
      </c>
      <c r="J52" s="317"/>
    </row>
    <row r="53" spans="2:10" ht="12.75">
      <c r="B53" s="210" t="s">
        <v>235</v>
      </c>
      <c r="C53" s="212" t="s">
        <v>258</v>
      </c>
      <c r="D53" s="213"/>
      <c r="E53" s="349"/>
      <c r="F53" s="349"/>
      <c r="G53" s="274"/>
      <c r="J53" s="317"/>
    </row>
    <row r="54" spans="2:10" ht="12.75">
      <c r="B54" s="210" t="s">
        <v>72</v>
      </c>
      <c r="C54" s="212" t="s">
        <v>62</v>
      </c>
      <c r="D54" s="21"/>
      <c r="E54" s="352"/>
      <c r="F54" s="348"/>
      <c r="G54" s="274">
        <f aca="true" t="shared" si="3" ref="G54:G63">SUM(E54:F54)</f>
        <v>0</v>
      </c>
      <c r="J54" s="317"/>
    </row>
    <row r="55" spans="2:10" ht="12.75">
      <c r="B55" s="210" t="s">
        <v>73</v>
      </c>
      <c r="C55" s="212" t="s">
        <v>63</v>
      </c>
      <c r="D55" s="21"/>
      <c r="E55" s="352"/>
      <c r="F55" s="348"/>
      <c r="G55" s="274">
        <f t="shared" si="3"/>
        <v>0</v>
      </c>
      <c r="J55" s="317"/>
    </row>
    <row r="56" spans="2:10" ht="12.75">
      <c r="B56" s="210" t="s">
        <v>74</v>
      </c>
      <c r="C56" s="212" t="s">
        <v>64</v>
      </c>
      <c r="D56" s="21"/>
      <c r="E56" s="348"/>
      <c r="F56" s="348"/>
      <c r="G56" s="274">
        <f t="shared" si="3"/>
        <v>0</v>
      </c>
      <c r="J56" s="317"/>
    </row>
    <row r="57" spans="2:10" ht="12.75">
      <c r="B57" s="210" t="s">
        <v>75</v>
      </c>
      <c r="C57" s="212" t="s">
        <v>65</v>
      </c>
      <c r="D57" s="21"/>
      <c r="E57" s="348"/>
      <c r="F57" s="348"/>
      <c r="G57" s="274">
        <f t="shared" si="3"/>
        <v>0</v>
      </c>
      <c r="J57" s="317"/>
    </row>
    <row r="58" spans="2:10" ht="12.75">
      <c r="B58" s="210" t="s">
        <v>76</v>
      </c>
      <c r="C58" s="212" t="s">
        <v>66</v>
      </c>
      <c r="D58" s="21"/>
      <c r="E58" s="352"/>
      <c r="F58" s="348"/>
      <c r="G58" s="274">
        <f t="shared" si="3"/>
        <v>0</v>
      </c>
      <c r="J58" s="317"/>
    </row>
    <row r="59" spans="2:10" ht="12.75">
      <c r="B59" s="210" t="s">
        <v>77</v>
      </c>
      <c r="C59" s="212" t="s">
        <v>67</v>
      </c>
      <c r="D59" s="21"/>
      <c r="E59" s="352"/>
      <c r="F59" s="348"/>
      <c r="G59" s="274">
        <f t="shared" si="3"/>
        <v>0</v>
      </c>
      <c r="J59" s="317"/>
    </row>
    <row r="60" spans="2:10" ht="12.75">
      <c r="B60" s="210" t="s">
        <v>78</v>
      </c>
      <c r="C60" s="212" t="s">
        <v>68</v>
      </c>
      <c r="D60" s="21"/>
      <c r="E60" s="352"/>
      <c r="F60" s="348"/>
      <c r="G60" s="274">
        <f t="shared" si="3"/>
        <v>0</v>
      </c>
      <c r="J60" s="317"/>
    </row>
    <row r="61" spans="2:10" ht="12.75">
      <c r="B61" s="210" t="s">
        <v>79</v>
      </c>
      <c r="C61" s="212" t="s">
        <v>69</v>
      </c>
      <c r="D61" s="21"/>
      <c r="E61" s="348"/>
      <c r="F61" s="348"/>
      <c r="G61" s="274">
        <f t="shared" si="3"/>
        <v>0</v>
      </c>
      <c r="J61" s="317"/>
    </row>
    <row r="62" spans="2:10" ht="12.75">
      <c r="B62" s="210" t="s">
        <v>80</v>
      </c>
      <c r="C62" s="212" t="s">
        <v>70</v>
      </c>
      <c r="D62" s="21"/>
      <c r="E62" s="348"/>
      <c r="F62" s="348"/>
      <c r="G62" s="274">
        <f t="shared" si="3"/>
        <v>0</v>
      </c>
      <c r="J62" s="317"/>
    </row>
    <row r="63" spans="2:10" ht="12.75">
      <c r="B63" s="222" t="s">
        <v>81</v>
      </c>
      <c r="C63" s="226" t="s">
        <v>71</v>
      </c>
      <c r="D63" s="21"/>
      <c r="E63" s="352"/>
      <c r="F63" s="372"/>
      <c r="G63" s="275">
        <f t="shared" si="3"/>
        <v>0</v>
      </c>
      <c r="J63" s="317"/>
    </row>
    <row r="64" spans="2:10" ht="12.75">
      <c r="B64" s="199" t="s">
        <v>182</v>
      </c>
      <c r="C64" s="225" t="s">
        <v>201</v>
      </c>
      <c r="D64" s="202"/>
      <c r="E64" s="351"/>
      <c r="F64" s="351"/>
      <c r="G64" s="151"/>
      <c r="J64" s="317"/>
    </row>
    <row r="65" spans="2:10" ht="12.75">
      <c r="B65" s="204" t="s">
        <v>223</v>
      </c>
      <c r="C65" s="206" t="s">
        <v>260</v>
      </c>
      <c r="D65" s="21"/>
      <c r="E65" s="352"/>
      <c r="F65" s="352"/>
      <c r="G65" s="274">
        <f>SUM(E65:F65)</f>
        <v>0</v>
      </c>
      <c r="J65" s="317"/>
    </row>
    <row r="66" spans="2:10" ht="12.75">
      <c r="B66" s="210" t="s">
        <v>224</v>
      </c>
      <c r="C66" s="212" t="s">
        <v>203</v>
      </c>
      <c r="D66" s="213"/>
      <c r="E66" s="349"/>
      <c r="F66" s="349"/>
      <c r="G66" s="274"/>
      <c r="J66" s="317"/>
    </row>
    <row r="67" spans="2:10" ht="12.75">
      <c r="B67" s="210" t="s">
        <v>111</v>
      </c>
      <c r="C67" s="212" t="s">
        <v>113</v>
      </c>
      <c r="D67" s="21"/>
      <c r="E67" s="348"/>
      <c r="F67" s="348"/>
      <c r="G67" s="274">
        <f aca="true" t="shared" si="4" ref="G67:G74">SUM(E67:F67)</f>
        <v>0</v>
      </c>
      <c r="J67" s="317"/>
    </row>
    <row r="68" spans="2:10" ht="12.75">
      <c r="B68" s="210" t="s">
        <v>112</v>
      </c>
      <c r="C68" s="212" t="s">
        <v>114</v>
      </c>
      <c r="D68" s="21"/>
      <c r="E68" s="348"/>
      <c r="F68" s="350"/>
      <c r="G68" s="274">
        <f t="shared" si="4"/>
        <v>0</v>
      </c>
      <c r="J68" s="317"/>
    </row>
    <row r="69" spans="2:10" ht="12.75">
      <c r="B69" s="210" t="s">
        <v>222</v>
      </c>
      <c r="C69" s="212" t="s">
        <v>202</v>
      </c>
      <c r="D69" s="21"/>
      <c r="E69" s="348"/>
      <c r="F69" s="348"/>
      <c r="G69" s="274">
        <f t="shared" si="4"/>
        <v>0</v>
      </c>
      <c r="J69" s="317"/>
    </row>
    <row r="70" spans="2:10" ht="12.75">
      <c r="B70" s="210" t="s">
        <v>225</v>
      </c>
      <c r="C70" s="212" t="s">
        <v>204</v>
      </c>
      <c r="D70" s="21"/>
      <c r="E70" s="348"/>
      <c r="F70" s="348"/>
      <c r="G70" s="274">
        <f t="shared" si="4"/>
        <v>0</v>
      </c>
      <c r="J70" s="317"/>
    </row>
    <row r="71" spans="2:10" ht="12.75">
      <c r="B71" s="210" t="s">
        <v>226</v>
      </c>
      <c r="C71" s="212" t="s">
        <v>110</v>
      </c>
      <c r="D71" s="21"/>
      <c r="E71" s="348"/>
      <c r="F71" s="348"/>
      <c r="G71" s="274">
        <f t="shared" si="4"/>
        <v>0</v>
      </c>
      <c r="J71" s="317"/>
    </row>
    <row r="72" spans="2:10" ht="12.75">
      <c r="B72" s="210" t="s">
        <v>237</v>
      </c>
      <c r="C72" s="212" t="s">
        <v>205</v>
      </c>
      <c r="D72" s="21"/>
      <c r="E72" s="348"/>
      <c r="F72" s="348"/>
      <c r="G72" s="274">
        <f t="shared" si="4"/>
        <v>0</v>
      </c>
      <c r="J72" s="317"/>
    </row>
    <row r="73" spans="2:10" ht="12.75">
      <c r="B73" s="210" t="s">
        <v>238</v>
      </c>
      <c r="C73" s="212" t="s">
        <v>261</v>
      </c>
      <c r="D73" s="21"/>
      <c r="E73" s="348"/>
      <c r="F73" s="348"/>
      <c r="G73" s="274">
        <f t="shared" si="4"/>
        <v>0</v>
      </c>
      <c r="J73" s="317"/>
    </row>
    <row r="74" spans="2:10" ht="12.75">
      <c r="B74" s="210" t="s">
        <v>239</v>
      </c>
      <c r="C74" s="221" t="s">
        <v>147</v>
      </c>
      <c r="D74" s="21"/>
      <c r="E74" s="348"/>
      <c r="F74" s="348"/>
      <c r="G74" s="274">
        <f t="shared" si="4"/>
        <v>0</v>
      </c>
      <c r="J74" s="317"/>
    </row>
    <row r="75" spans="2:10" ht="12.75">
      <c r="B75" s="210" t="s">
        <v>148</v>
      </c>
      <c r="C75" s="212" t="s">
        <v>262</v>
      </c>
      <c r="D75" s="213"/>
      <c r="E75" s="349"/>
      <c r="F75" s="349"/>
      <c r="G75" s="274"/>
      <c r="J75" s="317"/>
    </row>
    <row r="76" spans="2:10" ht="12.75">
      <c r="B76" s="210" t="s">
        <v>149</v>
      </c>
      <c r="C76" s="212" t="s">
        <v>116</v>
      </c>
      <c r="D76" s="21"/>
      <c r="E76" s="348"/>
      <c r="F76" s="348"/>
      <c r="G76" s="274">
        <f aca="true" t="shared" si="5" ref="G76:G82">SUM(E76:F76)</f>
        <v>0</v>
      </c>
      <c r="J76" s="317"/>
    </row>
    <row r="77" spans="2:10" ht="12.75">
      <c r="B77" s="210" t="s">
        <v>150</v>
      </c>
      <c r="C77" s="212" t="s">
        <v>115</v>
      </c>
      <c r="D77" s="21"/>
      <c r="E77" s="352"/>
      <c r="F77" s="348"/>
      <c r="G77" s="274">
        <f t="shared" si="5"/>
        <v>0</v>
      </c>
      <c r="J77" s="317"/>
    </row>
    <row r="78" spans="2:10" ht="12.75">
      <c r="B78" s="210" t="s">
        <v>151</v>
      </c>
      <c r="C78" s="212" t="s">
        <v>117</v>
      </c>
      <c r="D78" s="21"/>
      <c r="E78" s="348"/>
      <c r="F78" s="348"/>
      <c r="G78" s="274">
        <f t="shared" si="5"/>
        <v>0</v>
      </c>
      <c r="J78" s="317"/>
    </row>
    <row r="79" spans="2:10" ht="12.75">
      <c r="B79" s="210" t="s">
        <v>152</v>
      </c>
      <c r="C79" s="212" t="s">
        <v>201</v>
      </c>
      <c r="D79" s="21"/>
      <c r="E79" s="348"/>
      <c r="F79" s="348"/>
      <c r="G79" s="274">
        <f t="shared" si="5"/>
        <v>0</v>
      </c>
      <c r="J79" s="317"/>
    </row>
    <row r="80" spans="2:10" ht="12.75">
      <c r="B80" s="210" t="s">
        <v>153</v>
      </c>
      <c r="C80" s="212" t="s">
        <v>118</v>
      </c>
      <c r="D80" s="21"/>
      <c r="E80" s="348"/>
      <c r="F80" s="348"/>
      <c r="G80" s="274">
        <f t="shared" si="5"/>
        <v>0</v>
      </c>
      <c r="J80" s="317"/>
    </row>
    <row r="81" spans="2:10" ht="12.75">
      <c r="B81" s="210" t="s">
        <v>154</v>
      </c>
      <c r="C81" s="212" t="s">
        <v>266</v>
      </c>
      <c r="D81" s="21"/>
      <c r="E81" s="348"/>
      <c r="F81" s="348"/>
      <c r="G81" s="274">
        <f t="shared" si="5"/>
        <v>0</v>
      </c>
      <c r="J81" s="317"/>
    </row>
    <row r="82" spans="2:10" ht="12.75">
      <c r="B82" s="215" t="s">
        <v>155</v>
      </c>
      <c r="C82" s="217" t="s">
        <v>119</v>
      </c>
      <c r="D82" s="21"/>
      <c r="E82" s="350"/>
      <c r="F82" s="350"/>
      <c r="G82" s="275">
        <f t="shared" si="5"/>
        <v>0</v>
      </c>
      <c r="J82" s="317"/>
    </row>
    <row r="83" spans="2:10" ht="12.75">
      <c r="B83" s="199">
        <v>4</v>
      </c>
      <c r="C83" s="225" t="s">
        <v>206</v>
      </c>
      <c r="D83" s="202"/>
      <c r="E83" s="351"/>
      <c r="F83" s="351"/>
      <c r="G83" s="151"/>
      <c r="J83" s="317"/>
    </row>
    <row r="84" spans="2:10" ht="12.75">
      <c r="B84" s="204" t="s">
        <v>303</v>
      </c>
      <c r="C84" s="206" t="s">
        <v>207</v>
      </c>
      <c r="D84" s="207"/>
      <c r="E84" s="353"/>
      <c r="F84" s="353"/>
      <c r="G84" s="274"/>
      <c r="J84" s="317"/>
    </row>
    <row r="85" spans="2:10" ht="12.75">
      <c r="B85" s="204" t="s">
        <v>5</v>
      </c>
      <c r="C85" s="206" t="s">
        <v>120</v>
      </c>
      <c r="D85" s="21"/>
      <c r="E85" s="352"/>
      <c r="F85" s="352"/>
      <c r="G85" s="274">
        <f>SUM(E85:F85)</f>
        <v>0</v>
      </c>
      <c r="J85" s="317"/>
    </row>
    <row r="86" spans="2:10" ht="12.75">
      <c r="B86" s="204" t="s">
        <v>6</v>
      </c>
      <c r="C86" s="206" t="s">
        <v>121</v>
      </c>
      <c r="D86" s="21"/>
      <c r="E86" s="348"/>
      <c r="F86" s="352"/>
      <c r="G86" s="274">
        <f>SUM(E86:F86)</f>
        <v>0</v>
      </c>
      <c r="J86" s="317"/>
    </row>
    <row r="87" spans="2:10" ht="12.75">
      <c r="B87" s="204" t="s">
        <v>7</v>
      </c>
      <c r="C87" s="206" t="s">
        <v>122</v>
      </c>
      <c r="D87" s="21"/>
      <c r="E87" s="348"/>
      <c r="F87" s="352"/>
      <c r="G87" s="274">
        <f>SUM(E87:F87)</f>
        <v>0</v>
      </c>
      <c r="J87" s="317"/>
    </row>
    <row r="88" spans="2:10" ht="12.75">
      <c r="B88" s="204" t="s">
        <v>8</v>
      </c>
      <c r="C88" s="206" t="s">
        <v>123</v>
      </c>
      <c r="D88" s="21"/>
      <c r="E88" s="348"/>
      <c r="F88" s="352"/>
      <c r="G88" s="274">
        <f>SUM(E88:F88)</f>
        <v>0</v>
      </c>
      <c r="J88" s="317"/>
    </row>
    <row r="89" spans="2:10" ht="12.75">
      <c r="B89" s="210" t="s">
        <v>304</v>
      </c>
      <c r="C89" s="212" t="s">
        <v>208</v>
      </c>
      <c r="D89" s="21"/>
      <c r="E89" s="352"/>
      <c r="F89" s="348"/>
      <c r="G89" s="274">
        <f>SUM(E89:F89)</f>
        <v>0</v>
      </c>
      <c r="J89" s="317"/>
    </row>
    <row r="90" spans="2:10" ht="12.75">
      <c r="B90" s="210" t="s">
        <v>9</v>
      </c>
      <c r="C90" s="212" t="s">
        <v>209</v>
      </c>
      <c r="D90" s="213"/>
      <c r="E90" s="349"/>
      <c r="F90" s="349"/>
      <c r="G90" s="274"/>
      <c r="J90" s="317"/>
    </row>
    <row r="91" spans="2:10" ht="12.75">
      <c r="B91" s="210" t="s">
        <v>10</v>
      </c>
      <c r="C91" s="212" t="s">
        <v>124</v>
      </c>
      <c r="D91" s="21"/>
      <c r="E91" s="348"/>
      <c r="F91" s="348"/>
      <c r="G91" s="274">
        <f aca="true" t="shared" si="6" ref="G91:G96">SUM(E91:F91)</f>
        <v>0</v>
      </c>
      <c r="J91" s="317"/>
    </row>
    <row r="92" spans="2:10" ht="12.75">
      <c r="B92" s="210" t="s">
        <v>11</v>
      </c>
      <c r="C92" s="212" t="s">
        <v>125</v>
      </c>
      <c r="D92" s="21"/>
      <c r="E92" s="348"/>
      <c r="F92" s="348"/>
      <c r="G92" s="274">
        <f t="shared" si="6"/>
        <v>0</v>
      </c>
      <c r="J92" s="317"/>
    </row>
    <row r="93" spans="2:10" ht="12.75">
      <c r="B93" s="210" t="s">
        <v>12</v>
      </c>
      <c r="C93" s="212" t="s">
        <v>126</v>
      </c>
      <c r="D93" s="21"/>
      <c r="E93" s="352"/>
      <c r="F93" s="348"/>
      <c r="G93" s="274">
        <f t="shared" si="6"/>
        <v>0</v>
      </c>
      <c r="J93" s="317"/>
    </row>
    <row r="94" spans="2:10" ht="12.75">
      <c r="B94" s="210" t="s">
        <v>13</v>
      </c>
      <c r="C94" s="212" t="s">
        <v>127</v>
      </c>
      <c r="D94" s="21"/>
      <c r="E94" s="348"/>
      <c r="F94" s="348"/>
      <c r="G94" s="274">
        <f t="shared" si="6"/>
        <v>0</v>
      </c>
      <c r="J94" s="317"/>
    </row>
    <row r="95" spans="2:10" ht="12.75">
      <c r="B95" s="210" t="s">
        <v>14</v>
      </c>
      <c r="C95" s="212" t="s">
        <v>210</v>
      </c>
      <c r="D95" s="21"/>
      <c r="E95" s="348"/>
      <c r="F95" s="348"/>
      <c r="G95" s="274">
        <f t="shared" si="6"/>
        <v>0</v>
      </c>
      <c r="J95" s="317"/>
    </row>
    <row r="96" spans="2:10" ht="12.75">
      <c r="B96" s="210" t="s">
        <v>28</v>
      </c>
      <c r="C96" s="212" t="s">
        <v>263</v>
      </c>
      <c r="D96" s="21"/>
      <c r="E96" s="352"/>
      <c r="F96" s="348"/>
      <c r="G96" s="274">
        <f t="shared" si="6"/>
        <v>0</v>
      </c>
      <c r="J96" s="317"/>
    </row>
    <row r="97" spans="2:10" ht="12.75">
      <c r="B97" s="210" t="s">
        <v>15</v>
      </c>
      <c r="C97" s="212" t="s">
        <v>264</v>
      </c>
      <c r="D97" s="213"/>
      <c r="E97" s="349"/>
      <c r="F97" s="349"/>
      <c r="G97" s="274"/>
      <c r="J97" s="317"/>
    </row>
    <row r="98" spans="2:10" ht="12.75">
      <c r="B98" s="210" t="s">
        <v>16</v>
      </c>
      <c r="C98" s="220" t="s">
        <v>284</v>
      </c>
      <c r="D98" s="21"/>
      <c r="E98" s="348"/>
      <c r="F98" s="348"/>
      <c r="G98" s="274">
        <f aca="true" t="shared" si="7" ref="G98:G105">SUM(E98:F98)</f>
        <v>0</v>
      </c>
      <c r="J98" s="317"/>
    </row>
    <row r="99" spans="2:10" ht="12.75">
      <c r="B99" s="210" t="s">
        <v>17</v>
      </c>
      <c r="C99" s="220" t="s">
        <v>128</v>
      </c>
      <c r="D99" s="21"/>
      <c r="E99" s="348"/>
      <c r="F99" s="348"/>
      <c r="G99" s="274">
        <f t="shared" si="7"/>
        <v>0</v>
      </c>
      <c r="J99" s="317"/>
    </row>
    <row r="100" spans="2:10" ht="12.75">
      <c r="B100" s="210" t="s">
        <v>18</v>
      </c>
      <c r="C100" s="220" t="s">
        <v>130</v>
      </c>
      <c r="D100" s="21"/>
      <c r="E100" s="348"/>
      <c r="F100" s="348"/>
      <c r="G100" s="274">
        <f t="shared" si="7"/>
        <v>0</v>
      </c>
      <c r="J100" s="317"/>
    </row>
    <row r="101" spans="2:10" ht="12.75">
      <c r="B101" s="210" t="s">
        <v>19</v>
      </c>
      <c r="C101" s="220" t="s">
        <v>131</v>
      </c>
      <c r="D101" s="21"/>
      <c r="E101" s="348"/>
      <c r="F101" s="348"/>
      <c r="G101" s="274">
        <f t="shared" si="7"/>
        <v>0</v>
      </c>
      <c r="J101" s="317"/>
    </row>
    <row r="102" spans="2:10" ht="12.75">
      <c r="B102" s="210" t="s">
        <v>29</v>
      </c>
      <c r="C102" s="220" t="s">
        <v>132</v>
      </c>
      <c r="D102" s="21"/>
      <c r="E102" s="348"/>
      <c r="F102" s="348"/>
      <c r="G102" s="274">
        <f t="shared" si="7"/>
        <v>0</v>
      </c>
      <c r="J102" s="317"/>
    </row>
    <row r="103" spans="2:10" ht="12.75">
      <c r="B103" s="210" t="s">
        <v>20</v>
      </c>
      <c r="C103" s="220" t="s">
        <v>129</v>
      </c>
      <c r="D103" s="21"/>
      <c r="E103" s="348"/>
      <c r="F103" s="348"/>
      <c r="G103" s="274">
        <f t="shared" si="7"/>
        <v>0</v>
      </c>
      <c r="J103" s="317"/>
    </row>
    <row r="104" spans="2:10" ht="12.75">
      <c r="B104" s="210" t="s">
        <v>21</v>
      </c>
      <c r="C104" s="194" t="s">
        <v>285</v>
      </c>
      <c r="D104" s="21"/>
      <c r="E104" s="348"/>
      <c r="F104" s="348"/>
      <c r="G104" s="274">
        <f t="shared" si="7"/>
        <v>0</v>
      </c>
      <c r="J104" s="317"/>
    </row>
    <row r="105" spans="2:10" ht="12.75">
      <c r="B105" s="210" t="s">
        <v>22</v>
      </c>
      <c r="C105" s="212" t="s">
        <v>265</v>
      </c>
      <c r="D105" s="21"/>
      <c r="E105" s="348"/>
      <c r="F105" s="348"/>
      <c r="G105" s="274">
        <f t="shared" si="7"/>
        <v>0</v>
      </c>
      <c r="J105" s="317"/>
    </row>
    <row r="106" spans="2:10" ht="12.75">
      <c r="B106" s="210" t="s">
        <v>23</v>
      </c>
      <c r="C106" s="212" t="s">
        <v>211</v>
      </c>
      <c r="D106" s="213"/>
      <c r="E106" s="349"/>
      <c r="F106" s="349"/>
      <c r="G106" s="274"/>
      <c r="J106" s="317"/>
    </row>
    <row r="107" spans="2:10" ht="18.75" customHeight="1">
      <c r="B107" s="210" t="s">
        <v>24</v>
      </c>
      <c r="C107" s="212" t="s">
        <v>133</v>
      </c>
      <c r="D107" s="321"/>
      <c r="E107" s="348"/>
      <c r="F107" s="348"/>
      <c r="G107" s="274">
        <f>SUM(E107:F107)</f>
        <v>0</v>
      </c>
      <c r="J107" s="317"/>
    </row>
    <row r="108" spans="2:10" ht="12.75">
      <c r="B108" s="210" t="s">
        <v>25</v>
      </c>
      <c r="C108" s="212" t="s">
        <v>134</v>
      </c>
      <c r="D108" s="321"/>
      <c r="E108" s="348"/>
      <c r="F108" s="348"/>
      <c r="G108" s="274">
        <f>SUM(E108:F108)</f>
        <v>0</v>
      </c>
      <c r="J108" s="317"/>
    </row>
    <row r="109" spans="2:10" ht="12.75">
      <c r="B109" s="210" t="s">
        <v>26</v>
      </c>
      <c r="C109" s="212" t="s">
        <v>286</v>
      </c>
      <c r="D109" s="321"/>
      <c r="E109" s="348"/>
      <c r="F109" s="348"/>
      <c r="G109" s="274">
        <f>SUM(E109:F109)</f>
        <v>0</v>
      </c>
      <c r="J109" s="317"/>
    </row>
    <row r="110" spans="2:10" ht="12.75">
      <c r="B110" s="237" t="s">
        <v>27</v>
      </c>
      <c r="C110" s="238" t="s">
        <v>211</v>
      </c>
      <c r="D110" s="322"/>
      <c r="E110" s="350"/>
      <c r="F110" s="350"/>
      <c r="G110" s="275">
        <f>SUM(E110:F110)</f>
        <v>0</v>
      </c>
      <c r="J110" s="317"/>
    </row>
    <row r="111" spans="2:10" ht="25.5">
      <c r="B111" s="246">
        <v>5</v>
      </c>
      <c r="C111" s="201" t="s">
        <v>164</v>
      </c>
      <c r="D111" s="323"/>
      <c r="E111" s="354"/>
      <c r="F111" s="354"/>
      <c r="G111" s="151">
        <f>SUM(E111:F111)</f>
        <v>0</v>
      </c>
      <c r="J111" s="317"/>
    </row>
    <row r="112" spans="2:10" ht="12.75">
      <c r="B112" s="247" t="s">
        <v>192</v>
      </c>
      <c r="C112" s="249" t="s">
        <v>42</v>
      </c>
      <c r="D112" s="259"/>
      <c r="E112" s="259"/>
      <c r="F112" s="373"/>
      <c r="G112" s="276"/>
      <c r="J112" s="317"/>
    </row>
    <row r="113" spans="2:10" ht="12.75">
      <c r="B113" s="228">
        <v>1</v>
      </c>
      <c r="C113" s="252" t="s">
        <v>189</v>
      </c>
      <c r="D113" s="369"/>
      <c r="E113" s="17"/>
      <c r="F113" s="374"/>
      <c r="G113" s="277">
        <f aca="true" t="shared" si="8" ref="G113:G118">SUM(E113:F113)</f>
        <v>0</v>
      </c>
      <c r="J113" s="317"/>
    </row>
    <row r="114" spans="2:10" ht="12.75">
      <c r="B114" s="228">
        <v>2</v>
      </c>
      <c r="C114" s="252" t="s">
        <v>190</v>
      </c>
      <c r="D114" s="369"/>
      <c r="E114" s="17"/>
      <c r="F114" s="374"/>
      <c r="G114" s="277">
        <f t="shared" si="8"/>
        <v>0</v>
      </c>
      <c r="J114" s="317"/>
    </row>
    <row r="115" spans="2:10" ht="12.75">
      <c r="B115" s="228">
        <v>3</v>
      </c>
      <c r="C115" s="252" t="s">
        <v>186</v>
      </c>
      <c r="D115" s="369"/>
      <c r="E115" s="17"/>
      <c r="F115" s="374"/>
      <c r="G115" s="277">
        <f t="shared" si="8"/>
        <v>0</v>
      </c>
      <c r="J115" s="317"/>
    </row>
    <row r="116" spans="2:10" ht="12.75">
      <c r="B116" s="228">
        <v>4</v>
      </c>
      <c r="C116" s="12" t="s">
        <v>156</v>
      </c>
      <c r="D116" s="369"/>
      <c r="E116" s="17"/>
      <c r="F116" s="374"/>
      <c r="G116" s="277">
        <f t="shared" si="8"/>
        <v>0</v>
      </c>
      <c r="J116" s="317"/>
    </row>
    <row r="117" spans="2:10" ht="12.75">
      <c r="B117" s="228">
        <v>5</v>
      </c>
      <c r="C117" s="252" t="s">
        <v>246</v>
      </c>
      <c r="D117" s="369"/>
      <c r="E117" s="17"/>
      <c r="F117" s="374"/>
      <c r="G117" s="277">
        <f t="shared" si="8"/>
        <v>0</v>
      </c>
      <c r="J117" s="317"/>
    </row>
    <row r="118" spans="2:10" ht="12.75">
      <c r="B118" s="228">
        <v>6</v>
      </c>
      <c r="C118" s="252" t="s">
        <v>171</v>
      </c>
      <c r="D118" s="369"/>
      <c r="E118" s="17"/>
      <c r="F118" s="374"/>
      <c r="G118" s="277">
        <f t="shared" si="8"/>
        <v>0</v>
      </c>
      <c r="J118" s="317"/>
    </row>
    <row r="119" spans="2:10" ht="12.75">
      <c r="B119" s="237" t="s">
        <v>184</v>
      </c>
      <c r="C119" s="295"/>
      <c r="D119" s="18"/>
      <c r="E119" s="18"/>
      <c r="F119" s="375"/>
      <c r="G119" s="294"/>
      <c r="J119" s="317"/>
    </row>
    <row r="120" spans="2:10" ht="12.75">
      <c r="B120" s="237" t="s">
        <v>245</v>
      </c>
      <c r="C120" s="258"/>
      <c r="D120" s="253"/>
      <c r="E120" s="253"/>
      <c r="F120" s="376"/>
      <c r="G120" s="278">
        <f>SUM(E120:F120)</f>
        <v>0</v>
      </c>
      <c r="J120" s="317"/>
    </row>
    <row r="121" spans="2:10" ht="12.75">
      <c r="B121" s="148" t="s">
        <v>193</v>
      </c>
      <c r="C121" s="149" t="s">
        <v>230</v>
      </c>
      <c r="D121" s="150"/>
      <c r="E121" s="150"/>
      <c r="F121" s="377"/>
      <c r="G121" s="151"/>
      <c r="J121" s="317"/>
    </row>
    <row r="122" spans="2:10" ht="12.75">
      <c r="B122" s="257">
        <v>1</v>
      </c>
      <c r="C122" s="251" t="s">
        <v>185</v>
      </c>
      <c r="D122" s="370"/>
      <c r="E122" s="16"/>
      <c r="F122" s="378"/>
      <c r="G122" s="274">
        <f aca="true" t="shared" si="9" ref="G122:G129">SUM(E122:F122)</f>
        <v>0</v>
      </c>
      <c r="J122" s="317"/>
    </row>
    <row r="123" spans="2:10" ht="12.75">
      <c r="B123" s="254">
        <v>2</v>
      </c>
      <c r="C123" s="252" t="s">
        <v>189</v>
      </c>
      <c r="D123" s="369"/>
      <c r="E123" s="17"/>
      <c r="F123" s="374"/>
      <c r="G123" s="274">
        <f t="shared" si="9"/>
        <v>0</v>
      </c>
      <c r="J123" s="317"/>
    </row>
    <row r="124" spans="2:10" ht="12.75">
      <c r="B124" s="254">
        <v>3</v>
      </c>
      <c r="C124" s="252" t="s">
        <v>190</v>
      </c>
      <c r="D124" s="369"/>
      <c r="E124" s="17"/>
      <c r="F124" s="374"/>
      <c r="G124" s="274">
        <f t="shared" si="9"/>
        <v>0</v>
      </c>
      <c r="J124" s="317"/>
    </row>
    <row r="125" spans="2:10" ht="12.75">
      <c r="B125" s="254">
        <v>4</v>
      </c>
      <c r="C125" s="252" t="s">
        <v>186</v>
      </c>
      <c r="D125" s="369"/>
      <c r="E125" s="17"/>
      <c r="F125" s="374"/>
      <c r="G125" s="274">
        <f t="shared" si="9"/>
        <v>0</v>
      </c>
      <c r="J125" s="317"/>
    </row>
    <row r="126" spans="2:10" ht="12.75">
      <c r="B126" s="254">
        <v>5</v>
      </c>
      <c r="C126" s="12" t="s">
        <v>156</v>
      </c>
      <c r="D126" s="369"/>
      <c r="E126" s="17"/>
      <c r="F126" s="374"/>
      <c r="G126" s="274">
        <f t="shared" si="9"/>
        <v>0</v>
      </c>
      <c r="J126" s="317"/>
    </row>
    <row r="127" spans="2:10" ht="12.75">
      <c r="B127" s="254">
        <v>6</v>
      </c>
      <c r="C127" s="252" t="s">
        <v>246</v>
      </c>
      <c r="D127" s="369"/>
      <c r="E127" s="17"/>
      <c r="F127" s="374"/>
      <c r="G127" s="274">
        <f t="shared" si="9"/>
        <v>0</v>
      </c>
      <c r="J127" s="317"/>
    </row>
    <row r="128" spans="2:10" ht="12.75">
      <c r="B128" s="254">
        <v>7</v>
      </c>
      <c r="C128" s="252" t="s">
        <v>171</v>
      </c>
      <c r="D128" s="369"/>
      <c r="E128" s="17"/>
      <c r="F128" s="374"/>
      <c r="G128" s="274">
        <f t="shared" si="9"/>
        <v>0</v>
      </c>
      <c r="J128" s="317"/>
    </row>
    <row r="129" spans="2:10" ht="12.75">
      <c r="B129" s="256">
        <v>8</v>
      </c>
      <c r="C129" s="172"/>
      <c r="D129" s="18"/>
      <c r="E129" s="18"/>
      <c r="F129" s="18"/>
      <c r="G129" s="275">
        <f t="shared" si="9"/>
        <v>0</v>
      </c>
      <c r="J129" s="317"/>
    </row>
    <row r="130" spans="2:7" ht="12.75">
      <c r="B130" s="148" t="s">
        <v>316</v>
      </c>
      <c r="C130" s="149" t="s">
        <v>236</v>
      </c>
      <c r="D130" s="150"/>
      <c r="E130" s="150"/>
      <c r="F130" s="150"/>
      <c r="G130" s="151"/>
    </row>
    <row r="131" spans="2:7" ht="12.75">
      <c r="B131" s="257">
        <v>1</v>
      </c>
      <c r="C131" s="170"/>
      <c r="D131" s="16"/>
      <c r="E131" s="16"/>
      <c r="F131" s="16"/>
      <c r="G131" s="274">
        <f aca="true" t="shared" si="10" ref="G131:G138">SUM(E131:F131)</f>
        <v>0</v>
      </c>
    </row>
    <row r="132" spans="2:7" ht="12.75">
      <c r="B132" s="254">
        <v>2</v>
      </c>
      <c r="C132" s="171"/>
      <c r="D132" s="17"/>
      <c r="E132" s="17"/>
      <c r="F132" s="17"/>
      <c r="G132" s="274">
        <f t="shared" si="10"/>
        <v>0</v>
      </c>
    </row>
    <row r="133" spans="2:7" ht="12.75">
      <c r="B133" s="254">
        <v>3</v>
      </c>
      <c r="C133" s="171"/>
      <c r="D133" s="17"/>
      <c r="E133" s="17"/>
      <c r="F133" s="17"/>
      <c r="G133" s="274">
        <f t="shared" si="10"/>
        <v>0</v>
      </c>
    </row>
    <row r="134" spans="2:7" ht="12.75">
      <c r="B134" s="254">
        <v>4</v>
      </c>
      <c r="C134" s="171"/>
      <c r="D134" s="17"/>
      <c r="E134" s="17"/>
      <c r="F134" s="17"/>
      <c r="G134" s="274">
        <f t="shared" si="10"/>
        <v>0</v>
      </c>
    </row>
    <row r="135" spans="2:7" ht="12.75">
      <c r="B135" s="254">
        <v>5</v>
      </c>
      <c r="C135" s="171"/>
      <c r="D135" s="17"/>
      <c r="E135" s="17"/>
      <c r="F135" s="17"/>
      <c r="G135" s="274">
        <f t="shared" si="10"/>
        <v>0</v>
      </c>
    </row>
    <row r="136" spans="2:7" ht="12.75">
      <c r="B136" s="254">
        <v>6</v>
      </c>
      <c r="C136" s="171"/>
      <c r="D136" s="17"/>
      <c r="E136" s="17"/>
      <c r="F136" s="17"/>
      <c r="G136" s="274">
        <f t="shared" si="10"/>
        <v>0</v>
      </c>
    </row>
    <row r="137" spans="2:7" ht="12.75">
      <c r="B137" s="254">
        <v>7</v>
      </c>
      <c r="C137" s="171"/>
      <c r="D137" s="17"/>
      <c r="E137" s="17"/>
      <c r="F137" s="17"/>
      <c r="G137" s="274">
        <f t="shared" si="10"/>
        <v>0</v>
      </c>
    </row>
    <row r="138" spans="2:7" ht="13.5" thickBot="1">
      <c r="B138" s="255">
        <v>8</v>
      </c>
      <c r="C138" s="173"/>
      <c r="D138" s="174"/>
      <c r="E138" s="174"/>
      <c r="F138" s="174"/>
      <c r="G138" s="279">
        <f t="shared" si="10"/>
        <v>0</v>
      </c>
    </row>
    <row r="139" ht="13.5" thickTop="1">
      <c r="B139" s="137" t="s">
        <v>362</v>
      </c>
    </row>
    <row r="141" spans="4:7" ht="13.5" thickBot="1">
      <c r="D141" s="320"/>
      <c r="E141" s="320"/>
      <c r="G141" s="153" t="s">
        <v>323</v>
      </c>
    </row>
    <row r="142" spans="2:7" ht="75" customHeight="1" thickTop="1">
      <c r="B142" s="142" t="s">
        <v>188</v>
      </c>
      <c r="C142" s="143" t="s">
        <v>247</v>
      </c>
      <c r="D142" s="88" t="s">
        <v>305</v>
      </c>
      <c r="E142" s="570" t="s">
        <v>411</v>
      </c>
      <c r="F142" s="569" t="s">
        <v>355</v>
      </c>
      <c r="G142" s="89" t="s">
        <v>240</v>
      </c>
    </row>
    <row r="143" spans="2:7" ht="12.75">
      <c r="B143" s="144" t="s">
        <v>191</v>
      </c>
      <c r="C143" s="145" t="s">
        <v>167</v>
      </c>
      <c r="D143" s="146"/>
      <c r="E143" s="146"/>
      <c r="F143" s="146"/>
      <c r="G143" s="147"/>
    </row>
    <row r="144" spans="2:7" ht="12.75">
      <c r="B144" s="199" t="s">
        <v>180</v>
      </c>
      <c r="C144" s="201" t="s">
        <v>198</v>
      </c>
      <c r="D144" s="202"/>
      <c r="E144" s="150"/>
      <c r="F144" s="150"/>
      <c r="G144" s="262"/>
    </row>
    <row r="145" spans="2:7" ht="12.75">
      <c r="B145" s="204" t="s">
        <v>216</v>
      </c>
      <c r="C145" s="206" t="s">
        <v>249</v>
      </c>
      <c r="D145" s="207"/>
      <c r="E145" s="263"/>
      <c r="F145" s="263"/>
      <c r="G145" s="264"/>
    </row>
    <row r="146" spans="2:7" ht="12.75">
      <c r="B146" s="204" t="s">
        <v>57</v>
      </c>
      <c r="C146" s="206" t="s">
        <v>135</v>
      </c>
      <c r="D146" s="207"/>
      <c r="E146" s="263"/>
      <c r="F146" s="263"/>
      <c r="G146" s="264"/>
    </row>
    <row r="147" spans="2:7" ht="12.75">
      <c r="B147" s="210" t="s">
        <v>90</v>
      </c>
      <c r="C147" s="212" t="s">
        <v>82</v>
      </c>
      <c r="D147" s="213"/>
      <c r="E147" s="263"/>
      <c r="F147" s="263"/>
      <c r="G147" s="264"/>
    </row>
    <row r="148" spans="2:7" ht="12.75">
      <c r="B148" s="210" t="s">
        <v>136</v>
      </c>
      <c r="C148" s="212" t="s">
        <v>83</v>
      </c>
      <c r="D148" s="21"/>
      <c r="E148" s="263">
        <f>+$D148*E16</f>
        <v>0</v>
      </c>
      <c r="F148" s="263">
        <f>+$D148*F16</f>
        <v>0</v>
      </c>
      <c r="G148" s="264">
        <f aca="true" t="shared" si="11" ref="G148:G179">SUM(E148:F148)</f>
        <v>0</v>
      </c>
    </row>
    <row r="149" spans="2:7" ht="12.75">
      <c r="B149" s="210" t="s">
        <v>137</v>
      </c>
      <c r="C149" s="212" t="s">
        <v>84</v>
      </c>
      <c r="D149" s="21">
        <v>0</v>
      </c>
      <c r="E149" s="263">
        <f>+$D149*E17</f>
        <v>0</v>
      </c>
      <c r="F149" s="263">
        <f>+$D149*F17</f>
        <v>0</v>
      </c>
      <c r="G149" s="264">
        <f t="shared" si="11"/>
        <v>0</v>
      </c>
    </row>
    <row r="150" spans="2:7" ht="12.75">
      <c r="B150" s="210" t="s">
        <v>91</v>
      </c>
      <c r="C150" s="212" t="s">
        <v>85</v>
      </c>
      <c r="D150" s="213"/>
      <c r="E150" s="263"/>
      <c r="F150" s="263"/>
      <c r="G150" s="264">
        <f t="shared" si="11"/>
        <v>0</v>
      </c>
    </row>
    <row r="151" spans="2:7" ht="12.75">
      <c r="B151" s="210" t="s">
        <v>138</v>
      </c>
      <c r="C151" s="212" t="str">
        <f>+C148</f>
        <v>Текуће одржавање</v>
      </c>
      <c r="D151" s="21"/>
      <c r="E151" s="263">
        <f aca="true" t="shared" si="12" ref="E151:F154">+$D151*E19</f>
        <v>0</v>
      </c>
      <c r="F151" s="263">
        <f t="shared" si="12"/>
        <v>0</v>
      </c>
      <c r="G151" s="264">
        <f t="shared" si="11"/>
        <v>0</v>
      </c>
    </row>
    <row r="152" spans="2:7" ht="12.75">
      <c r="B152" s="210" t="s">
        <v>139</v>
      </c>
      <c r="C152" s="212" t="str">
        <f>+C149</f>
        <v>Инвестиционо одржавање</v>
      </c>
      <c r="D152" s="21">
        <v>0</v>
      </c>
      <c r="E152" s="263">
        <f t="shared" si="12"/>
        <v>0</v>
      </c>
      <c r="F152" s="263">
        <f t="shared" si="12"/>
        <v>0</v>
      </c>
      <c r="G152" s="264">
        <f t="shared" si="11"/>
        <v>0</v>
      </c>
    </row>
    <row r="153" spans="2:7" ht="12.75">
      <c r="B153" s="210" t="s">
        <v>140</v>
      </c>
      <c r="C153" s="212" t="s">
        <v>86</v>
      </c>
      <c r="D153" s="21">
        <v>0</v>
      </c>
      <c r="E153" s="263">
        <f t="shared" si="12"/>
        <v>0</v>
      </c>
      <c r="F153" s="263">
        <f t="shared" si="12"/>
        <v>0</v>
      </c>
      <c r="G153" s="264">
        <f t="shared" si="11"/>
        <v>0</v>
      </c>
    </row>
    <row r="154" spans="2:7" ht="12.75">
      <c r="B154" s="210" t="s">
        <v>141</v>
      </c>
      <c r="C154" s="212" t="s">
        <v>109</v>
      </c>
      <c r="D154" s="21">
        <v>0</v>
      </c>
      <c r="E154" s="263">
        <f t="shared" si="12"/>
        <v>0</v>
      </c>
      <c r="F154" s="263">
        <f t="shared" si="12"/>
        <v>0</v>
      </c>
      <c r="G154" s="264">
        <f t="shared" si="11"/>
        <v>0</v>
      </c>
    </row>
    <row r="155" spans="2:7" ht="12.75">
      <c r="B155" s="210" t="s">
        <v>58</v>
      </c>
      <c r="C155" s="212" t="s">
        <v>87</v>
      </c>
      <c r="D155" s="213"/>
      <c r="E155" s="263"/>
      <c r="F155" s="263"/>
      <c r="G155" s="264">
        <f t="shared" si="11"/>
        <v>0</v>
      </c>
    </row>
    <row r="156" spans="2:7" ht="12.75">
      <c r="B156" s="210" t="s">
        <v>157</v>
      </c>
      <c r="C156" s="212" t="s">
        <v>108</v>
      </c>
      <c r="D156" s="21">
        <v>0</v>
      </c>
      <c r="E156" s="263">
        <f aca="true" t="shared" si="13" ref="E156:F162">+$D156*E24</f>
        <v>0</v>
      </c>
      <c r="F156" s="263">
        <f t="shared" si="13"/>
        <v>0</v>
      </c>
      <c r="G156" s="264">
        <f t="shared" si="11"/>
        <v>0</v>
      </c>
    </row>
    <row r="157" spans="2:7" ht="12.75">
      <c r="B157" s="210" t="s">
        <v>158</v>
      </c>
      <c r="C157" s="212" t="s">
        <v>107</v>
      </c>
      <c r="D157" s="21">
        <v>0</v>
      </c>
      <c r="E157" s="263">
        <f t="shared" si="13"/>
        <v>0</v>
      </c>
      <c r="F157" s="263">
        <f t="shared" si="13"/>
        <v>0</v>
      </c>
      <c r="G157" s="264">
        <f t="shared" si="11"/>
        <v>0</v>
      </c>
    </row>
    <row r="158" spans="2:7" ht="12.75">
      <c r="B158" s="210" t="s">
        <v>159</v>
      </c>
      <c r="C158" s="212" t="s">
        <v>106</v>
      </c>
      <c r="D158" s="21"/>
      <c r="E158" s="263">
        <f t="shared" si="13"/>
        <v>0</v>
      </c>
      <c r="F158" s="263">
        <f t="shared" si="13"/>
        <v>0</v>
      </c>
      <c r="G158" s="264">
        <f t="shared" si="11"/>
        <v>0</v>
      </c>
    </row>
    <row r="159" spans="2:7" ht="12.75">
      <c r="B159" s="210" t="s">
        <v>160</v>
      </c>
      <c r="C159" s="212" t="s">
        <v>88</v>
      </c>
      <c r="D159" s="21"/>
      <c r="E159" s="263">
        <f t="shared" si="13"/>
        <v>0</v>
      </c>
      <c r="F159" s="263">
        <f t="shared" si="13"/>
        <v>0</v>
      </c>
      <c r="G159" s="264">
        <f t="shared" si="11"/>
        <v>0</v>
      </c>
    </row>
    <row r="160" spans="2:7" ht="12.75">
      <c r="B160" s="210" t="s">
        <v>161</v>
      </c>
      <c r="C160" s="212" t="s">
        <v>89</v>
      </c>
      <c r="D160" s="21">
        <v>0</v>
      </c>
      <c r="E160" s="263">
        <f t="shared" si="13"/>
        <v>0</v>
      </c>
      <c r="F160" s="263">
        <f t="shared" si="13"/>
        <v>0</v>
      </c>
      <c r="G160" s="264">
        <f t="shared" si="11"/>
        <v>0</v>
      </c>
    </row>
    <row r="161" spans="2:7" ht="12.75">
      <c r="B161" s="210" t="s">
        <v>162</v>
      </c>
      <c r="C161" s="212" t="s">
        <v>105</v>
      </c>
      <c r="D161" s="21"/>
      <c r="E161" s="263">
        <f t="shared" si="13"/>
        <v>0</v>
      </c>
      <c r="F161" s="263">
        <f t="shared" si="13"/>
        <v>0</v>
      </c>
      <c r="G161" s="264">
        <f t="shared" si="11"/>
        <v>0</v>
      </c>
    </row>
    <row r="162" spans="2:7" ht="12.75">
      <c r="B162" s="215" t="s">
        <v>217</v>
      </c>
      <c r="C162" s="217" t="s">
        <v>250</v>
      </c>
      <c r="D162" s="99"/>
      <c r="E162" s="263">
        <f t="shared" si="13"/>
        <v>0</v>
      </c>
      <c r="F162" s="263">
        <f t="shared" si="13"/>
        <v>0</v>
      </c>
      <c r="G162" s="264">
        <f t="shared" si="11"/>
        <v>0</v>
      </c>
    </row>
    <row r="163" spans="2:7" ht="12.75">
      <c r="B163" s="210" t="s">
        <v>218</v>
      </c>
      <c r="C163" s="212" t="s">
        <v>199</v>
      </c>
      <c r="D163" s="213"/>
      <c r="E163" s="263"/>
      <c r="F163" s="263"/>
      <c r="G163" s="264">
        <f t="shared" si="11"/>
        <v>0</v>
      </c>
    </row>
    <row r="164" spans="2:7" ht="12.75">
      <c r="B164" s="204" t="s">
        <v>30</v>
      </c>
      <c r="C164" s="219" t="s">
        <v>34</v>
      </c>
      <c r="D164" s="431"/>
      <c r="E164" s="263"/>
      <c r="F164" s="263"/>
      <c r="G164" s="264">
        <f t="shared" si="11"/>
        <v>0</v>
      </c>
    </row>
    <row r="165" spans="2:7" ht="12.75">
      <c r="B165" s="204" t="s">
        <v>363</v>
      </c>
      <c r="C165" s="219" t="s">
        <v>365</v>
      </c>
      <c r="D165" s="175"/>
      <c r="E165" s="263">
        <f>+$D165*E33</f>
        <v>0</v>
      </c>
      <c r="F165" s="263">
        <f>+$D165*F33</f>
        <v>0</v>
      </c>
      <c r="G165" s="264">
        <f t="shared" si="11"/>
        <v>0</v>
      </c>
    </row>
    <row r="166" spans="2:7" ht="25.5">
      <c r="B166" s="204" t="s">
        <v>364</v>
      </c>
      <c r="C166" s="432" t="s">
        <v>366</v>
      </c>
      <c r="D166" s="175"/>
      <c r="E166" s="263">
        <f>+$D166*E34</f>
        <v>0</v>
      </c>
      <c r="F166" s="263">
        <f>+$D166*F34</f>
        <v>0</v>
      </c>
      <c r="G166" s="264">
        <f t="shared" si="11"/>
        <v>0</v>
      </c>
    </row>
    <row r="167" spans="2:7" ht="12.75">
      <c r="B167" s="210" t="s">
        <v>31</v>
      </c>
      <c r="C167" s="220" t="s">
        <v>92</v>
      </c>
      <c r="D167" s="213"/>
      <c r="E167" s="263"/>
      <c r="F167" s="263"/>
      <c r="G167" s="264">
        <f t="shared" si="11"/>
        <v>0</v>
      </c>
    </row>
    <row r="168" spans="2:7" ht="12.75">
      <c r="B168" s="210" t="s">
        <v>100</v>
      </c>
      <c r="C168" s="220" t="s">
        <v>93</v>
      </c>
      <c r="D168" s="21"/>
      <c r="E168" s="263">
        <f aca="true" t="shared" si="14" ref="E168:F173">+$D168*E36</f>
        <v>0</v>
      </c>
      <c r="F168" s="263">
        <f t="shared" si="14"/>
        <v>0</v>
      </c>
      <c r="G168" s="264">
        <f t="shared" si="11"/>
        <v>0</v>
      </c>
    </row>
    <row r="169" spans="2:7" ht="12.75">
      <c r="B169" s="215" t="s">
        <v>101</v>
      </c>
      <c r="C169" s="220" t="s">
        <v>94</v>
      </c>
      <c r="D169" s="99"/>
      <c r="E169" s="263">
        <f t="shared" si="14"/>
        <v>0</v>
      </c>
      <c r="F169" s="263">
        <f t="shared" si="14"/>
        <v>0</v>
      </c>
      <c r="G169" s="264">
        <f t="shared" si="11"/>
        <v>0</v>
      </c>
    </row>
    <row r="170" spans="2:7" ht="12.75">
      <c r="B170" s="210" t="s">
        <v>102</v>
      </c>
      <c r="C170" s="220" t="s">
        <v>95</v>
      </c>
      <c r="D170" s="21"/>
      <c r="E170" s="263">
        <f t="shared" si="14"/>
        <v>0</v>
      </c>
      <c r="F170" s="263">
        <f t="shared" si="14"/>
        <v>0</v>
      </c>
      <c r="G170" s="264">
        <f t="shared" si="11"/>
        <v>0</v>
      </c>
    </row>
    <row r="171" spans="2:7" ht="12.75">
      <c r="B171" s="215" t="s">
        <v>103</v>
      </c>
      <c r="C171" s="220" t="s">
        <v>96</v>
      </c>
      <c r="D171" s="21"/>
      <c r="E171" s="263">
        <f t="shared" si="14"/>
        <v>0</v>
      </c>
      <c r="F171" s="263">
        <f t="shared" si="14"/>
        <v>0</v>
      </c>
      <c r="G171" s="264">
        <f t="shared" si="11"/>
        <v>0</v>
      </c>
    </row>
    <row r="172" spans="2:7" ht="12.75">
      <c r="B172" s="210" t="s">
        <v>104</v>
      </c>
      <c r="C172" s="221" t="s">
        <v>97</v>
      </c>
      <c r="D172" s="99"/>
      <c r="E172" s="263">
        <f t="shared" si="14"/>
        <v>0</v>
      </c>
      <c r="F172" s="263">
        <f t="shared" si="14"/>
        <v>0</v>
      </c>
      <c r="G172" s="264">
        <f t="shared" si="11"/>
        <v>0</v>
      </c>
    </row>
    <row r="173" spans="2:7" ht="12.75">
      <c r="B173" s="215" t="s">
        <v>32</v>
      </c>
      <c r="C173" s="221" t="s">
        <v>98</v>
      </c>
      <c r="D173" s="21"/>
      <c r="E173" s="263">
        <f t="shared" si="14"/>
        <v>0</v>
      </c>
      <c r="F173" s="263">
        <f t="shared" si="14"/>
        <v>0</v>
      </c>
      <c r="G173" s="264">
        <f t="shared" si="11"/>
        <v>0</v>
      </c>
    </row>
    <row r="174" spans="2:7" ht="12.75">
      <c r="B174" s="215" t="s">
        <v>99</v>
      </c>
      <c r="C174" s="224" t="s">
        <v>33</v>
      </c>
      <c r="D174" s="99"/>
      <c r="E174" s="263">
        <f aca="true" t="shared" si="15" ref="E174:F176">+$D174*E42</f>
        <v>0</v>
      </c>
      <c r="F174" s="263">
        <f t="shared" si="15"/>
        <v>0</v>
      </c>
      <c r="G174" s="264">
        <f t="shared" si="11"/>
        <v>0</v>
      </c>
    </row>
    <row r="175" spans="2:7" ht="12.75">
      <c r="B175" s="210" t="s">
        <v>383</v>
      </c>
      <c r="C175" s="463" t="s">
        <v>381</v>
      </c>
      <c r="D175" s="99"/>
      <c r="E175" s="263">
        <f t="shared" si="15"/>
        <v>0</v>
      </c>
      <c r="F175" s="263">
        <f t="shared" si="15"/>
        <v>0</v>
      </c>
      <c r="G175" s="264">
        <f t="shared" si="11"/>
        <v>0</v>
      </c>
    </row>
    <row r="176" spans="2:7" ht="12.75">
      <c r="B176" s="222" t="s">
        <v>384</v>
      </c>
      <c r="C176" s="464" t="s">
        <v>382</v>
      </c>
      <c r="D176" s="99"/>
      <c r="E176" s="263">
        <f t="shared" si="15"/>
        <v>0</v>
      </c>
      <c r="F176" s="263">
        <f t="shared" si="15"/>
        <v>0</v>
      </c>
      <c r="G176" s="264">
        <f t="shared" si="11"/>
        <v>0</v>
      </c>
    </row>
    <row r="177" spans="2:7" ht="12.75">
      <c r="B177" s="199" t="s">
        <v>181</v>
      </c>
      <c r="C177" s="225" t="s">
        <v>200</v>
      </c>
      <c r="D177" s="202"/>
      <c r="E177" s="150"/>
      <c r="F177" s="150"/>
      <c r="G177" s="262">
        <f t="shared" si="11"/>
        <v>0</v>
      </c>
    </row>
    <row r="178" spans="2:7" ht="12.75">
      <c r="B178" s="204" t="s">
        <v>219</v>
      </c>
      <c r="C178" s="206" t="s">
        <v>252</v>
      </c>
      <c r="D178" s="175"/>
      <c r="E178" s="263">
        <f aca="true" t="shared" si="16" ref="E178:F184">+$D178*E46</f>
        <v>0</v>
      </c>
      <c r="F178" s="263">
        <f t="shared" si="16"/>
        <v>0</v>
      </c>
      <c r="G178" s="264">
        <f t="shared" si="11"/>
        <v>0</v>
      </c>
    </row>
    <row r="179" spans="2:7" ht="25.5">
      <c r="B179" s="210" t="s">
        <v>220</v>
      </c>
      <c r="C179" s="212" t="s">
        <v>253</v>
      </c>
      <c r="D179" s="21"/>
      <c r="E179" s="263">
        <f t="shared" si="16"/>
        <v>0</v>
      </c>
      <c r="F179" s="263">
        <f t="shared" si="16"/>
        <v>0</v>
      </c>
      <c r="G179" s="264">
        <f t="shared" si="11"/>
        <v>0</v>
      </c>
    </row>
    <row r="180" spans="2:7" ht="12.75">
      <c r="B180" s="210" t="s">
        <v>221</v>
      </c>
      <c r="C180" s="212" t="s">
        <v>254</v>
      </c>
      <c r="D180" s="21"/>
      <c r="E180" s="263">
        <f t="shared" si="16"/>
        <v>0</v>
      </c>
      <c r="F180" s="263">
        <f t="shared" si="16"/>
        <v>0</v>
      </c>
      <c r="G180" s="264">
        <f aca="true" t="shared" si="17" ref="G180:G211">SUM(E180:F180)</f>
        <v>0</v>
      </c>
    </row>
    <row r="181" spans="2:7" ht="12.75">
      <c r="B181" s="210" t="s">
        <v>231</v>
      </c>
      <c r="C181" s="212" t="s">
        <v>255</v>
      </c>
      <c r="D181" s="21"/>
      <c r="E181" s="263">
        <f t="shared" si="16"/>
        <v>0</v>
      </c>
      <c r="F181" s="263">
        <f t="shared" si="16"/>
        <v>0</v>
      </c>
      <c r="G181" s="264">
        <f t="shared" si="17"/>
        <v>0</v>
      </c>
    </row>
    <row r="182" spans="2:7" ht="12.75">
      <c r="B182" s="210" t="s">
        <v>232</v>
      </c>
      <c r="C182" s="212" t="s">
        <v>256</v>
      </c>
      <c r="D182" s="21"/>
      <c r="E182" s="263">
        <f t="shared" si="16"/>
        <v>0</v>
      </c>
      <c r="F182" s="263">
        <f t="shared" si="16"/>
        <v>0</v>
      </c>
      <c r="G182" s="264">
        <f t="shared" si="17"/>
        <v>0</v>
      </c>
    </row>
    <row r="183" spans="2:7" ht="12.75">
      <c r="B183" s="210" t="s">
        <v>233</v>
      </c>
      <c r="C183" s="212" t="s">
        <v>257</v>
      </c>
      <c r="D183" s="21"/>
      <c r="E183" s="263">
        <f t="shared" si="16"/>
        <v>0</v>
      </c>
      <c r="F183" s="263">
        <f t="shared" si="16"/>
        <v>0</v>
      </c>
      <c r="G183" s="264">
        <f t="shared" si="17"/>
        <v>0</v>
      </c>
    </row>
    <row r="184" spans="2:7" ht="12.75">
      <c r="B184" s="210" t="s">
        <v>234</v>
      </c>
      <c r="C184" s="212" t="s">
        <v>283</v>
      </c>
      <c r="D184" s="21"/>
      <c r="E184" s="263">
        <f t="shared" si="16"/>
        <v>0</v>
      </c>
      <c r="F184" s="263">
        <f t="shared" si="16"/>
        <v>0</v>
      </c>
      <c r="G184" s="264">
        <f t="shared" si="17"/>
        <v>0</v>
      </c>
    </row>
    <row r="185" spans="2:7" ht="12.75">
      <c r="B185" s="210" t="s">
        <v>235</v>
      </c>
      <c r="C185" s="212" t="s">
        <v>258</v>
      </c>
      <c r="D185" s="213"/>
      <c r="E185" s="263"/>
      <c r="F185" s="263"/>
      <c r="G185" s="264">
        <f t="shared" si="17"/>
        <v>0</v>
      </c>
    </row>
    <row r="186" spans="2:7" ht="12.75">
      <c r="B186" s="210" t="s">
        <v>72</v>
      </c>
      <c r="C186" s="212" t="s">
        <v>62</v>
      </c>
      <c r="D186" s="21"/>
      <c r="E186" s="263">
        <f aca="true" t="shared" si="18" ref="E186:F195">+$D186*E54</f>
        <v>0</v>
      </c>
      <c r="F186" s="263">
        <f t="shared" si="18"/>
        <v>0</v>
      </c>
      <c r="G186" s="264">
        <f t="shared" si="17"/>
        <v>0</v>
      </c>
    </row>
    <row r="187" spans="2:7" ht="12.75">
      <c r="B187" s="210" t="s">
        <v>73</v>
      </c>
      <c r="C187" s="212" t="s">
        <v>63</v>
      </c>
      <c r="D187" s="21"/>
      <c r="E187" s="263">
        <f t="shared" si="18"/>
        <v>0</v>
      </c>
      <c r="F187" s="263">
        <f t="shared" si="18"/>
        <v>0</v>
      </c>
      <c r="G187" s="264">
        <f t="shared" si="17"/>
        <v>0</v>
      </c>
    </row>
    <row r="188" spans="2:7" ht="12.75">
      <c r="B188" s="210" t="s">
        <v>74</v>
      </c>
      <c r="C188" s="212" t="s">
        <v>64</v>
      </c>
      <c r="D188" s="21"/>
      <c r="E188" s="263">
        <f t="shared" si="18"/>
        <v>0</v>
      </c>
      <c r="F188" s="263">
        <f t="shared" si="18"/>
        <v>0</v>
      </c>
      <c r="G188" s="264">
        <f t="shared" si="17"/>
        <v>0</v>
      </c>
    </row>
    <row r="189" spans="2:7" ht="12.75">
      <c r="B189" s="210" t="s">
        <v>75</v>
      </c>
      <c r="C189" s="212" t="s">
        <v>65</v>
      </c>
      <c r="D189" s="21"/>
      <c r="E189" s="263">
        <f t="shared" si="18"/>
        <v>0</v>
      </c>
      <c r="F189" s="263">
        <f t="shared" si="18"/>
        <v>0</v>
      </c>
      <c r="G189" s="264">
        <f t="shared" si="17"/>
        <v>0</v>
      </c>
    </row>
    <row r="190" spans="2:7" ht="12.75">
      <c r="B190" s="210" t="s">
        <v>76</v>
      </c>
      <c r="C190" s="212" t="s">
        <v>66</v>
      </c>
      <c r="D190" s="21"/>
      <c r="E190" s="263">
        <f t="shared" si="18"/>
        <v>0</v>
      </c>
      <c r="F190" s="263">
        <f t="shared" si="18"/>
        <v>0</v>
      </c>
      <c r="G190" s="264">
        <f t="shared" si="17"/>
        <v>0</v>
      </c>
    </row>
    <row r="191" spans="2:7" ht="12.75">
      <c r="B191" s="210" t="s">
        <v>77</v>
      </c>
      <c r="C191" s="212" t="s">
        <v>67</v>
      </c>
      <c r="D191" s="21"/>
      <c r="E191" s="263">
        <f t="shared" si="18"/>
        <v>0</v>
      </c>
      <c r="F191" s="263">
        <f t="shared" si="18"/>
        <v>0</v>
      </c>
      <c r="G191" s="264">
        <f t="shared" si="17"/>
        <v>0</v>
      </c>
    </row>
    <row r="192" spans="2:7" ht="12.75">
      <c r="B192" s="210" t="s">
        <v>78</v>
      </c>
      <c r="C192" s="212" t="s">
        <v>68</v>
      </c>
      <c r="D192" s="21"/>
      <c r="E192" s="263">
        <f t="shared" si="18"/>
        <v>0</v>
      </c>
      <c r="F192" s="263">
        <f t="shared" si="18"/>
        <v>0</v>
      </c>
      <c r="G192" s="264">
        <f t="shared" si="17"/>
        <v>0</v>
      </c>
    </row>
    <row r="193" spans="2:7" ht="12.75">
      <c r="B193" s="210" t="s">
        <v>79</v>
      </c>
      <c r="C193" s="212" t="s">
        <v>69</v>
      </c>
      <c r="D193" s="21"/>
      <c r="E193" s="263">
        <f t="shared" si="18"/>
        <v>0</v>
      </c>
      <c r="F193" s="263">
        <f t="shared" si="18"/>
        <v>0</v>
      </c>
      <c r="G193" s="264">
        <f t="shared" si="17"/>
        <v>0</v>
      </c>
    </row>
    <row r="194" spans="2:7" ht="12.75">
      <c r="B194" s="210" t="s">
        <v>80</v>
      </c>
      <c r="C194" s="212" t="s">
        <v>70</v>
      </c>
      <c r="D194" s="21"/>
      <c r="E194" s="263">
        <f t="shared" si="18"/>
        <v>0</v>
      </c>
      <c r="F194" s="263">
        <f t="shared" si="18"/>
        <v>0</v>
      </c>
      <c r="G194" s="264">
        <f t="shared" si="17"/>
        <v>0</v>
      </c>
    </row>
    <row r="195" spans="2:7" ht="12.75">
      <c r="B195" s="222" t="s">
        <v>81</v>
      </c>
      <c r="C195" s="226" t="s">
        <v>71</v>
      </c>
      <c r="D195" s="176"/>
      <c r="E195" s="265">
        <f t="shared" si="18"/>
        <v>0</v>
      </c>
      <c r="F195" s="265">
        <f t="shared" si="18"/>
        <v>0</v>
      </c>
      <c r="G195" s="260">
        <f t="shared" si="17"/>
        <v>0</v>
      </c>
    </row>
    <row r="196" spans="2:7" ht="12.75">
      <c r="B196" s="199" t="s">
        <v>182</v>
      </c>
      <c r="C196" s="225" t="s">
        <v>201</v>
      </c>
      <c r="D196" s="202"/>
      <c r="E196" s="150"/>
      <c r="F196" s="150"/>
      <c r="G196" s="262">
        <f t="shared" si="17"/>
        <v>0</v>
      </c>
    </row>
    <row r="197" spans="2:7" ht="12.75">
      <c r="B197" s="204" t="s">
        <v>223</v>
      </c>
      <c r="C197" s="206" t="s">
        <v>260</v>
      </c>
      <c r="D197" s="21"/>
      <c r="E197" s="263">
        <f>+$D197*E65</f>
        <v>0</v>
      </c>
      <c r="F197" s="263">
        <f>+$D197*F65</f>
        <v>0</v>
      </c>
      <c r="G197" s="264">
        <f t="shared" si="17"/>
        <v>0</v>
      </c>
    </row>
    <row r="198" spans="2:7" ht="12.75">
      <c r="B198" s="210" t="s">
        <v>224</v>
      </c>
      <c r="C198" s="212" t="s">
        <v>203</v>
      </c>
      <c r="D198" s="213"/>
      <c r="E198" s="263"/>
      <c r="F198" s="263"/>
      <c r="G198" s="264">
        <f t="shared" si="17"/>
        <v>0</v>
      </c>
    </row>
    <row r="199" spans="2:7" ht="12.75">
      <c r="B199" s="210" t="s">
        <v>111</v>
      </c>
      <c r="C199" s="212" t="s">
        <v>113</v>
      </c>
      <c r="D199" s="21"/>
      <c r="E199" s="263">
        <f aca="true" t="shared" si="19" ref="E199:F206">+$D199*E67</f>
        <v>0</v>
      </c>
      <c r="F199" s="263">
        <f t="shared" si="19"/>
        <v>0</v>
      </c>
      <c r="G199" s="264">
        <f t="shared" si="17"/>
        <v>0</v>
      </c>
    </row>
    <row r="200" spans="2:7" ht="12.75">
      <c r="B200" s="210" t="s">
        <v>112</v>
      </c>
      <c r="C200" s="212" t="s">
        <v>114</v>
      </c>
      <c r="D200" s="21"/>
      <c r="E200" s="263">
        <f t="shared" si="19"/>
        <v>0</v>
      </c>
      <c r="F200" s="263">
        <f t="shared" si="19"/>
        <v>0</v>
      </c>
      <c r="G200" s="264">
        <f t="shared" si="17"/>
        <v>0</v>
      </c>
    </row>
    <row r="201" spans="2:7" ht="12.75">
      <c r="B201" s="210" t="s">
        <v>222</v>
      </c>
      <c r="C201" s="212" t="s">
        <v>202</v>
      </c>
      <c r="D201" s="21"/>
      <c r="E201" s="263">
        <f t="shared" si="19"/>
        <v>0</v>
      </c>
      <c r="F201" s="263">
        <f t="shared" si="19"/>
        <v>0</v>
      </c>
      <c r="G201" s="264">
        <f t="shared" si="17"/>
        <v>0</v>
      </c>
    </row>
    <row r="202" spans="2:7" ht="12.75">
      <c r="B202" s="210" t="s">
        <v>225</v>
      </c>
      <c r="C202" s="212" t="s">
        <v>204</v>
      </c>
      <c r="D202" s="21"/>
      <c r="E202" s="263">
        <f t="shared" si="19"/>
        <v>0</v>
      </c>
      <c r="F202" s="263">
        <f t="shared" si="19"/>
        <v>0</v>
      </c>
      <c r="G202" s="264">
        <f t="shared" si="17"/>
        <v>0</v>
      </c>
    </row>
    <row r="203" spans="2:7" ht="12.75">
      <c r="B203" s="210" t="s">
        <v>226</v>
      </c>
      <c r="C203" s="212" t="s">
        <v>110</v>
      </c>
      <c r="D203" s="21"/>
      <c r="E203" s="263">
        <f t="shared" si="19"/>
        <v>0</v>
      </c>
      <c r="F203" s="263">
        <f t="shared" si="19"/>
        <v>0</v>
      </c>
      <c r="G203" s="264">
        <f t="shared" si="17"/>
        <v>0</v>
      </c>
    </row>
    <row r="204" spans="2:7" ht="12.75">
      <c r="B204" s="210" t="s">
        <v>237</v>
      </c>
      <c r="C204" s="212" t="s">
        <v>205</v>
      </c>
      <c r="D204" s="21"/>
      <c r="E204" s="263">
        <f t="shared" si="19"/>
        <v>0</v>
      </c>
      <c r="F204" s="263">
        <f t="shared" si="19"/>
        <v>0</v>
      </c>
      <c r="G204" s="264">
        <f t="shared" si="17"/>
        <v>0</v>
      </c>
    </row>
    <row r="205" spans="2:7" ht="12.75">
      <c r="B205" s="210" t="s">
        <v>238</v>
      </c>
      <c r="C205" s="212" t="s">
        <v>261</v>
      </c>
      <c r="D205" s="21"/>
      <c r="E205" s="263">
        <f t="shared" si="19"/>
        <v>0</v>
      </c>
      <c r="F205" s="263">
        <f t="shared" si="19"/>
        <v>0</v>
      </c>
      <c r="G205" s="264">
        <f t="shared" si="17"/>
        <v>0</v>
      </c>
    </row>
    <row r="206" spans="2:7" ht="12.75">
      <c r="B206" s="210" t="s">
        <v>239</v>
      </c>
      <c r="C206" s="221" t="s">
        <v>147</v>
      </c>
      <c r="D206" s="21"/>
      <c r="E206" s="263">
        <f t="shared" si="19"/>
        <v>0</v>
      </c>
      <c r="F206" s="263">
        <f t="shared" si="19"/>
        <v>0</v>
      </c>
      <c r="G206" s="264">
        <f t="shared" si="17"/>
        <v>0</v>
      </c>
    </row>
    <row r="207" spans="2:7" ht="12.75">
      <c r="B207" s="210" t="s">
        <v>148</v>
      </c>
      <c r="C207" s="212" t="s">
        <v>262</v>
      </c>
      <c r="D207" s="213"/>
      <c r="E207" s="263"/>
      <c r="F207" s="263"/>
      <c r="G207" s="264">
        <f t="shared" si="17"/>
        <v>0</v>
      </c>
    </row>
    <row r="208" spans="2:7" ht="12.75">
      <c r="B208" s="210" t="s">
        <v>149</v>
      </c>
      <c r="C208" s="212" t="s">
        <v>116</v>
      </c>
      <c r="D208" s="21"/>
      <c r="E208" s="263">
        <f aca="true" t="shared" si="20" ref="E208:F214">+$D208*E76</f>
        <v>0</v>
      </c>
      <c r="F208" s="263">
        <f t="shared" si="20"/>
        <v>0</v>
      </c>
      <c r="G208" s="264">
        <f t="shared" si="17"/>
        <v>0</v>
      </c>
    </row>
    <row r="209" spans="2:7" ht="12.75">
      <c r="B209" s="210" t="s">
        <v>150</v>
      </c>
      <c r="C209" s="212" t="s">
        <v>115</v>
      </c>
      <c r="D209" s="21"/>
      <c r="E209" s="263">
        <f t="shared" si="20"/>
        <v>0</v>
      </c>
      <c r="F209" s="263">
        <f t="shared" si="20"/>
        <v>0</v>
      </c>
      <c r="G209" s="264">
        <f t="shared" si="17"/>
        <v>0</v>
      </c>
    </row>
    <row r="210" spans="2:7" ht="12.75">
      <c r="B210" s="210" t="s">
        <v>151</v>
      </c>
      <c r="C210" s="212" t="s">
        <v>117</v>
      </c>
      <c r="D210" s="21"/>
      <c r="E210" s="263">
        <f t="shared" si="20"/>
        <v>0</v>
      </c>
      <c r="F210" s="263">
        <f t="shared" si="20"/>
        <v>0</v>
      </c>
      <c r="G210" s="264">
        <f t="shared" si="17"/>
        <v>0</v>
      </c>
    </row>
    <row r="211" spans="2:7" ht="12.75">
      <c r="B211" s="210" t="s">
        <v>152</v>
      </c>
      <c r="C211" s="212" t="s">
        <v>201</v>
      </c>
      <c r="D211" s="21"/>
      <c r="E211" s="263">
        <f t="shared" si="20"/>
        <v>0</v>
      </c>
      <c r="F211" s="263">
        <f t="shared" si="20"/>
        <v>0</v>
      </c>
      <c r="G211" s="264">
        <f t="shared" si="17"/>
        <v>0</v>
      </c>
    </row>
    <row r="212" spans="2:7" ht="12.75">
      <c r="B212" s="210" t="s">
        <v>153</v>
      </c>
      <c r="C212" s="212" t="s">
        <v>118</v>
      </c>
      <c r="D212" s="21"/>
      <c r="E212" s="263">
        <f t="shared" si="20"/>
        <v>0</v>
      </c>
      <c r="F212" s="263">
        <f t="shared" si="20"/>
        <v>0</v>
      </c>
      <c r="G212" s="264">
        <f aca="true" t="shared" si="21" ref="G212:G243">SUM(E212:F212)</f>
        <v>0</v>
      </c>
    </row>
    <row r="213" spans="2:7" ht="12.75">
      <c r="B213" s="210" t="s">
        <v>154</v>
      </c>
      <c r="C213" s="212" t="s">
        <v>266</v>
      </c>
      <c r="D213" s="21"/>
      <c r="E213" s="263">
        <f t="shared" si="20"/>
        <v>0</v>
      </c>
      <c r="F213" s="263">
        <f t="shared" si="20"/>
        <v>0</v>
      </c>
      <c r="G213" s="264">
        <f t="shared" si="21"/>
        <v>0</v>
      </c>
    </row>
    <row r="214" spans="2:7" ht="12.75">
      <c r="B214" s="215" t="s">
        <v>155</v>
      </c>
      <c r="C214" s="217" t="s">
        <v>119</v>
      </c>
      <c r="D214" s="99"/>
      <c r="E214" s="265">
        <f t="shared" si="20"/>
        <v>0</v>
      </c>
      <c r="F214" s="265">
        <f t="shared" si="20"/>
        <v>0</v>
      </c>
      <c r="G214" s="260">
        <f t="shared" si="21"/>
        <v>0</v>
      </c>
    </row>
    <row r="215" spans="2:7" ht="12.75">
      <c r="B215" s="199">
        <v>4</v>
      </c>
      <c r="C215" s="225" t="s">
        <v>206</v>
      </c>
      <c r="D215" s="202"/>
      <c r="E215" s="150"/>
      <c r="F215" s="150"/>
      <c r="G215" s="262">
        <f t="shared" si="21"/>
        <v>0</v>
      </c>
    </row>
    <row r="216" spans="2:7" ht="12.75">
      <c r="B216" s="204" t="s">
        <v>303</v>
      </c>
      <c r="C216" s="206" t="s">
        <v>207</v>
      </c>
      <c r="D216" s="207"/>
      <c r="E216" s="263"/>
      <c r="F216" s="263"/>
      <c r="G216" s="264">
        <f t="shared" si="21"/>
        <v>0</v>
      </c>
    </row>
    <row r="217" spans="2:7" ht="12.75">
      <c r="B217" s="204" t="s">
        <v>5</v>
      </c>
      <c r="C217" s="206" t="s">
        <v>120</v>
      </c>
      <c r="D217" s="175">
        <v>0</v>
      </c>
      <c r="E217" s="263">
        <f aca="true" t="shared" si="22" ref="E217:F221">+$D217*E85</f>
        <v>0</v>
      </c>
      <c r="F217" s="263">
        <f t="shared" si="22"/>
        <v>0</v>
      </c>
      <c r="G217" s="264">
        <f t="shared" si="21"/>
        <v>0</v>
      </c>
    </row>
    <row r="218" spans="2:7" ht="12.75">
      <c r="B218" s="204" t="s">
        <v>6</v>
      </c>
      <c r="C218" s="206" t="s">
        <v>121</v>
      </c>
      <c r="D218" s="175"/>
      <c r="E218" s="263">
        <f t="shared" si="22"/>
        <v>0</v>
      </c>
      <c r="F218" s="263">
        <f t="shared" si="22"/>
        <v>0</v>
      </c>
      <c r="G218" s="264">
        <f t="shared" si="21"/>
        <v>0</v>
      </c>
    </row>
    <row r="219" spans="2:7" ht="12.75">
      <c r="B219" s="204" t="s">
        <v>7</v>
      </c>
      <c r="C219" s="206" t="s">
        <v>122</v>
      </c>
      <c r="D219" s="175"/>
      <c r="E219" s="263">
        <f t="shared" si="22"/>
        <v>0</v>
      </c>
      <c r="F219" s="263">
        <f t="shared" si="22"/>
        <v>0</v>
      </c>
      <c r="G219" s="264">
        <f t="shared" si="21"/>
        <v>0</v>
      </c>
    </row>
    <row r="220" spans="2:7" ht="12.75">
      <c r="B220" s="204" t="s">
        <v>8</v>
      </c>
      <c r="C220" s="206" t="s">
        <v>123</v>
      </c>
      <c r="D220" s="175"/>
      <c r="E220" s="263">
        <f t="shared" si="22"/>
        <v>0</v>
      </c>
      <c r="F220" s="263">
        <f t="shared" si="22"/>
        <v>0</v>
      </c>
      <c r="G220" s="264">
        <f t="shared" si="21"/>
        <v>0</v>
      </c>
    </row>
    <row r="221" spans="2:7" ht="12.75">
      <c r="B221" s="210" t="s">
        <v>304</v>
      </c>
      <c r="C221" s="212" t="s">
        <v>208</v>
      </c>
      <c r="D221" s="21"/>
      <c r="E221" s="263">
        <f t="shared" si="22"/>
        <v>0</v>
      </c>
      <c r="F221" s="263">
        <f t="shared" si="22"/>
        <v>0</v>
      </c>
      <c r="G221" s="264">
        <f t="shared" si="21"/>
        <v>0</v>
      </c>
    </row>
    <row r="222" spans="2:7" ht="12.75">
      <c r="B222" s="210" t="s">
        <v>9</v>
      </c>
      <c r="C222" s="212" t="s">
        <v>209</v>
      </c>
      <c r="D222" s="213"/>
      <c r="E222" s="263"/>
      <c r="F222" s="263"/>
      <c r="G222" s="264">
        <f t="shared" si="21"/>
        <v>0</v>
      </c>
    </row>
    <row r="223" spans="2:7" ht="12.75">
      <c r="B223" s="210" t="s">
        <v>10</v>
      </c>
      <c r="C223" s="212" t="s">
        <v>124</v>
      </c>
      <c r="D223" s="21"/>
      <c r="E223" s="263">
        <f aca="true" t="shared" si="23" ref="E223:F228">+$D223*E91</f>
        <v>0</v>
      </c>
      <c r="F223" s="263">
        <f t="shared" si="23"/>
        <v>0</v>
      </c>
      <c r="G223" s="264">
        <f t="shared" si="21"/>
        <v>0</v>
      </c>
    </row>
    <row r="224" spans="2:7" ht="12.75">
      <c r="B224" s="210" t="s">
        <v>11</v>
      </c>
      <c r="C224" s="212" t="s">
        <v>125</v>
      </c>
      <c r="D224" s="21"/>
      <c r="E224" s="263">
        <f t="shared" si="23"/>
        <v>0</v>
      </c>
      <c r="F224" s="263">
        <f t="shared" si="23"/>
        <v>0</v>
      </c>
      <c r="G224" s="264">
        <f t="shared" si="21"/>
        <v>0</v>
      </c>
    </row>
    <row r="225" spans="2:7" ht="12.75">
      <c r="B225" s="210" t="s">
        <v>12</v>
      </c>
      <c r="C225" s="212" t="s">
        <v>126</v>
      </c>
      <c r="D225" s="21"/>
      <c r="E225" s="263">
        <f t="shared" si="23"/>
        <v>0</v>
      </c>
      <c r="F225" s="263">
        <f t="shared" si="23"/>
        <v>0</v>
      </c>
      <c r="G225" s="264">
        <f t="shared" si="21"/>
        <v>0</v>
      </c>
    </row>
    <row r="226" spans="2:7" ht="12.75">
      <c r="B226" s="210" t="s">
        <v>13</v>
      </c>
      <c r="C226" s="212" t="s">
        <v>127</v>
      </c>
      <c r="D226" s="21"/>
      <c r="E226" s="263">
        <f t="shared" si="23"/>
        <v>0</v>
      </c>
      <c r="F226" s="263">
        <f t="shared" si="23"/>
        <v>0</v>
      </c>
      <c r="G226" s="264">
        <f t="shared" si="21"/>
        <v>0</v>
      </c>
    </row>
    <row r="227" spans="2:7" ht="12.75">
      <c r="B227" s="210" t="s">
        <v>14</v>
      </c>
      <c r="C227" s="212" t="s">
        <v>210</v>
      </c>
      <c r="D227" s="21"/>
      <c r="E227" s="263">
        <f t="shared" si="23"/>
        <v>0</v>
      </c>
      <c r="F227" s="263">
        <f t="shared" si="23"/>
        <v>0</v>
      </c>
      <c r="G227" s="264">
        <f t="shared" si="21"/>
        <v>0</v>
      </c>
    </row>
    <row r="228" spans="2:7" ht="12.75">
      <c r="B228" s="210" t="s">
        <v>28</v>
      </c>
      <c r="C228" s="212" t="s">
        <v>263</v>
      </c>
      <c r="D228" s="21"/>
      <c r="E228" s="263">
        <f t="shared" si="23"/>
        <v>0</v>
      </c>
      <c r="F228" s="263">
        <f t="shared" si="23"/>
        <v>0</v>
      </c>
      <c r="G228" s="264">
        <f t="shared" si="21"/>
        <v>0</v>
      </c>
    </row>
    <row r="229" spans="2:7" ht="12.75">
      <c r="B229" s="210" t="s">
        <v>15</v>
      </c>
      <c r="C229" s="212" t="s">
        <v>264</v>
      </c>
      <c r="D229" s="213"/>
      <c r="E229" s="263"/>
      <c r="F229" s="263"/>
      <c r="G229" s="264">
        <f t="shared" si="21"/>
        <v>0</v>
      </c>
    </row>
    <row r="230" spans="2:7" ht="12.75">
      <c r="B230" s="210" t="s">
        <v>16</v>
      </c>
      <c r="C230" s="220" t="s">
        <v>284</v>
      </c>
      <c r="D230" s="21"/>
      <c r="E230" s="263">
        <f aca="true" t="shared" si="24" ref="E230:F237">+$D230*E98</f>
        <v>0</v>
      </c>
      <c r="F230" s="263">
        <f t="shared" si="24"/>
        <v>0</v>
      </c>
      <c r="G230" s="264">
        <f t="shared" si="21"/>
        <v>0</v>
      </c>
    </row>
    <row r="231" spans="2:7" ht="12.75">
      <c r="B231" s="210" t="s">
        <v>17</v>
      </c>
      <c r="C231" s="220" t="s">
        <v>128</v>
      </c>
      <c r="D231" s="21"/>
      <c r="E231" s="263">
        <f t="shared" si="24"/>
        <v>0</v>
      </c>
      <c r="F231" s="263">
        <f t="shared" si="24"/>
        <v>0</v>
      </c>
      <c r="G231" s="264">
        <f t="shared" si="21"/>
        <v>0</v>
      </c>
    </row>
    <row r="232" spans="2:7" ht="12.75">
      <c r="B232" s="210" t="s">
        <v>18</v>
      </c>
      <c r="C232" s="220" t="s">
        <v>130</v>
      </c>
      <c r="D232" s="21"/>
      <c r="E232" s="263">
        <f t="shared" si="24"/>
        <v>0</v>
      </c>
      <c r="F232" s="263">
        <f t="shared" si="24"/>
        <v>0</v>
      </c>
      <c r="G232" s="264">
        <f t="shared" si="21"/>
        <v>0</v>
      </c>
    </row>
    <row r="233" spans="2:7" ht="12.75">
      <c r="B233" s="210" t="s">
        <v>19</v>
      </c>
      <c r="C233" s="220" t="s">
        <v>131</v>
      </c>
      <c r="D233" s="21"/>
      <c r="E233" s="263">
        <f t="shared" si="24"/>
        <v>0</v>
      </c>
      <c r="F233" s="263">
        <f t="shared" si="24"/>
        <v>0</v>
      </c>
      <c r="G233" s="264">
        <f t="shared" si="21"/>
        <v>0</v>
      </c>
    </row>
    <row r="234" spans="2:7" ht="12.75">
      <c r="B234" s="210" t="s">
        <v>29</v>
      </c>
      <c r="C234" s="220" t="s">
        <v>132</v>
      </c>
      <c r="D234" s="21"/>
      <c r="E234" s="263">
        <f t="shared" si="24"/>
        <v>0</v>
      </c>
      <c r="F234" s="263">
        <f t="shared" si="24"/>
        <v>0</v>
      </c>
      <c r="G234" s="264">
        <f t="shared" si="21"/>
        <v>0</v>
      </c>
    </row>
    <row r="235" spans="2:7" ht="12.75">
      <c r="B235" s="210" t="s">
        <v>20</v>
      </c>
      <c r="C235" s="220" t="s">
        <v>129</v>
      </c>
      <c r="D235" s="21"/>
      <c r="E235" s="263">
        <f t="shared" si="24"/>
        <v>0</v>
      </c>
      <c r="F235" s="263">
        <f t="shared" si="24"/>
        <v>0</v>
      </c>
      <c r="G235" s="264">
        <f t="shared" si="21"/>
        <v>0</v>
      </c>
    </row>
    <row r="236" spans="2:7" ht="12.75">
      <c r="B236" s="210" t="s">
        <v>21</v>
      </c>
      <c r="C236" s="194" t="s">
        <v>285</v>
      </c>
      <c r="D236" s="21"/>
      <c r="E236" s="263">
        <f t="shared" si="24"/>
        <v>0</v>
      </c>
      <c r="F236" s="263">
        <f t="shared" si="24"/>
        <v>0</v>
      </c>
      <c r="G236" s="264">
        <f t="shared" si="21"/>
        <v>0</v>
      </c>
    </row>
    <row r="237" spans="2:7" ht="12.75">
      <c r="B237" s="210" t="s">
        <v>22</v>
      </c>
      <c r="C237" s="212" t="s">
        <v>265</v>
      </c>
      <c r="D237" s="21">
        <v>0</v>
      </c>
      <c r="E237" s="263">
        <f t="shared" si="24"/>
        <v>0</v>
      </c>
      <c r="F237" s="263">
        <f t="shared" si="24"/>
        <v>0</v>
      </c>
      <c r="G237" s="264">
        <f t="shared" si="21"/>
        <v>0</v>
      </c>
    </row>
    <row r="238" spans="2:7" ht="12.75">
      <c r="B238" s="210" t="s">
        <v>23</v>
      </c>
      <c r="C238" s="212" t="s">
        <v>211</v>
      </c>
      <c r="D238" s="213"/>
      <c r="E238" s="263"/>
      <c r="F238" s="263"/>
      <c r="G238" s="264">
        <f t="shared" si="21"/>
        <v>0</v>
      </c>
    </row>
    <row r="239" spans="2:7" ht="12.75">
      <c r="B239" s="210" t="s">
        <v>24</v>
      </c>
      <c r="C239" s="212" t="s">
        <v>133</v>
      </c>
      <c r="D239" s="21"/>
      <c r="E239" s="263">
        <f aca="true" t="shared" si="25" ref="E239:F243">+$D239*E107</f>
        <v>0</v>
      </c>
      <c r="F239" s="263">
        <f t="shared" si="25"/>
        <v>0</v>
      </c>
      <c r="G239" s="264">
        <f t="shared" si="21"/>
        <v>0</v>
      </c>
    </row>
    <row r="240" spans="2:7" ht="12.75">
      <c r="B240" s="210" t="s">
        <v>25</v>
      </c>
      <c r="C240" s="212" t="s">
        <v>134</v>
      </c>
      <c r="D240" s="21"/>
      <c r="E240" s="263">
        <f t="shared" si="25"/>
        <v>0</v>
      </c>
      <c r="F240" s="263">
        <f t="shared" si="25"/>
        <v>0</v>
      </c>
      <c r="G240" s="264">
        <f t="shared" si="21"/>
        <v>0</v>
      </c>
    </row>
    <row r="241" spans="2:7" ht="12.75">
      <c r="B241" s="210" t="s">
        <v>26</v>
      </c>
      <c r="C241" s="212" t="s">
        <v>286</v>
      </c>
      <c r="D241" s="21"/>
      <c r="E241" s="263">
        <f t="shared" si="25"/>
        <v>0</v>
      </c>
      <c r="F241" s="263">
        <f t="shared" si="25"/>
        <v>0</v>
      </c>
      <c r="G241" s="264">
        <f t="shared" si="21"/>
        <v>0</v>
      </c>
    </row>
    <row r="242" spans="2:7" ht="12.75">
      <c r="B242" s="237" t="s">
        <v>27</v>
      </c>
      <c r="C242" s="238" t="s">
        <v>211</v>
      </c>
      <c r="D242" s="21"/>
      <c r="E242" s="265">
        <f t="shared" si="25"/>
        <v>0</v>
      </c>
      <c r="F242" s="265">
        <f t="shared" si="25"/>
        <v>0</v>
      </c>
      <c r="G242" s="260">
        <f t="shared" si="21"/>
        <v>0</v>
      </c>
    </row>
    <row r="243" spans="2:14" ht="25.5">
      <c r="B243" s="246">
        <v>5</v>
      </c>
      <c r="C243" s="201" t="s">
        <v>164</v>
      </c>
      <c r="D243" s="379"/>
      <c r="E243" s="150">
        <f t="shared" si="25"/>
        <v>0</v>
      </c>
      <c r="F243" s="150">
        <f t="shared" si="25"/>
        <v>0</v>
      </c>
      <c r="G243" s="262">
        <f t="shared" si="21"/>
        <v>0</v>
      </c>
      <c r="K243" s="135"/>
      <c r="L243" s="135"/>
      <c r="M243" s="135"/>
      <c r="N243" s="135"/>
    </row>
    <row r="244" spans="2:7" ht="12.75">
      <c r="B244" s="247" t="s">
        <v>192</v>
      </c>
      <c r="C244" s="249" t="s">
        <v>42</v>
      </c>
      <c r="D244" s="259"/>
      <c r="E244" s="150">
        <f>+SUM(INDEX(E:E,ROW()+1):INDEX(E:E,ROW(E253)-1))</f>
        <v>0</v>
      </c>
      <c r="F244" s="150">
        <f>+SUM(INDEX(F:F,ROW()+1):INDEX(F:F,ROW(F253)-1))</f>
        <v>0</v>
      </c>
      <c r="G244" s="154">
        <f>+SUM(INDEX(G:G,ROW()+1):INDEX(G:G,ROW(G253)-1))</f>
        <v>0</v>
      </c>
    </row>
    <row r="245" spans="2:7" ht="12.75">
      <c r="B245" s="228">
        <v>1</v>
      </c>
      <c r="C245" s="252" t="s">
        <v>189</v>
      </c>
      <c r="D245" s="365"/>
      <c r="E245" s="263">
        <f aca="true" t="shared" si="26" ref="E245:F252">+$D245*E113</f>
        <v>0</v>
      </c>
      <c r="F245" s="263">
        <f t="shared" si="26"/>
        <v>0</v>
      </c>
      <c r="G245" s="264">
        <f aca="true" t="shared" si="27" ref="G245:G250">SUM(E245:F245)</f>
        <v>0</v>
      </c>
    </row>
    <row r="246" spans="2:7" ht="12.75">
      <c r="B246" s="228">
        <v>2</v>
      </c>
      <c r="C246" s="252" t="s">
        <v>190</v>
      </c>
      <c r="D246" s="365"/>
      <c r="E246" s="263">
        <f t="shared" si="26"/>
        <v>0</v>
      </c>
      <c r="F246" s="263">
        <f t="shared" si="26"/>
        <v>0</v>
      </c>
      <c r="G246" s="264">
        <f t="shared" si="27"/>
        <v>0</v>
      </c>
    </row>
    <row r="247" spans="2:7" ht="12.75">
      <c r="B247" s="228">
        <v>3</v>
      </c>
      <c r="C247" s="252" t="s">
        <v>186</v>
      </c>
      <c r="D247" s="365"/>
      <c r="E247" s="263">
        <f t="shared" si="26"/>
        <v>0</v>
      </c>
      <c r="F247" s="263">
        <f t="shared" si="26"/>
        <v>0</v>
      </c>
      <c r="G247" s="264">
        <f t="shared" si="27"/>
        <v>0</v>
      </c>
    </row>
    <row r="248" spans="2:7" ht="12.75">
      <c r="B248" s="228">
        <v>4</v>
      </c>
      <c r="C248" s="12" t="s">
        <v>156</v>
      </c>
      <c r="D248" s="365"/>
      <c r="E248" s="263">
        <f t="shared" si="26"/>
        <v>0</v>
      </c>
      <c r="F248" s="263">
        <f t="shared" si="26"/>
        <v>0</v>
      </c>
      <c r="G248" s="264">
        <f t="shared" si="27"/>
        <v>0</v>
      </c>
    </row>
    <row r="249" spans="2:7" ht="12.75">
      <c r="B249" s="228">
        <v>5</v>
      </c>
      <c r="C249" s="252" t="s">
        <v>246</v>
      </c>
      <c r="D249" s="365"/>
      <c r="E249" s="263">
        <f t="shared" si="26"/>
        <v>0</v>
      </c>
      <c r="F249" s="263">
        <f t="shared" si="26"/>
        <v>0</v>
      </c>
      <c r="G249" s="264">
        <f t="shared" si="27"/>
        <v>0</v>
      </c>
    </row>
    <row r="250" spans="2:7" ht="12.75">
      <c r="B250" s="228">
        <v>6</v>
      </c>
      <c r="C250" s="230" t="str">
        <f>+C118</f>
        <v>Средства у припреми</v>
      </c>
      <c r="D250" s="365"/>
      <c r="E250" s="263">
        <f t="shared" si="26"/>
        <v>0</v>
      </c>
      <c r="F250" s="263">
        <f t="shared" si="26"/>
        <v>0</v>
      </c>
      <c r="G250" s="264">
        <f t="shared" si="27"/>
        <v>0</v>
      </c>
    </row>
    <row r="251" spans="2:7" ht="12.75">
      <c r="B251" s="237" t="s">
        <v>184</v>
      </c>
      <c r="C251" s="238">
        <f>+C119</f>
        <v>0</v>
      </c>
      <c r="D251" s="366"/>
      <c r="E251" s="263">
        <f t="shared" si="26"/>
        <v>0</v>
      </c>
      <c r="F251" s="263">
        <f t="shared" si="26"/>
        <v>0</v>
      </c>
      <c r="G251" s="264"/>
    </row>
    <row r="252" spans="2:7" ht="12.75">
      <c r="B252" s="237" t="s">
        <v>245</v>
      </c>
      <c r="C252" s="261">
        <f>+C120</f>
        <v>0</v>
      </c>
      <c r="D252" s="367"/>
      <c r="E252" s="263">
        <f t="shared" si="26"/>
        <v>0</v>
      </c>
      <c r="F252" s="263">
        <f t="shared" si="26"/>
        <v>0</v>
      </c>
      <c r="G252" s="264">
        <f>SUM(E252:F252)</f>
        <v>0</v>
      </c>
    </row>
    <row r="253" spans="2:7" ht="12.75">
      <c r="B253" s="148" t="s">
        <v>193</v>
      </c>
      <c r="C253" s="149" t="s">
        <v>230</v>
      </c>
      <c r="D253" s="150"/>
      <c r="E253" s="150">
        <f>+SUM(INDEX(E:E,ROW()+1):INDEX(E:E,ROW(E262)-1))</f>
        <v>0</v>
      </c>
      <c r="F253" s="150">
        <f>+SUM(INDEX(F:F,ROW()+1):INDEX(F:F,ROW(F262)-1))</f>
        <v>0</v>
      </c>
      <c r="G253" s="154">
        <f>+SUM(INDEX(G:G,ROW()+1):INDEX(G:G,ROW(G262)-1))</f>
        <v>0</v>
      </c>
    </row>
    <row r="254" spans="2:7" ht="12.75">
      <c r="B254" s="257">
        <v>1</v>
      </c>
      <c r="C254" s="251" t="s">
        <v>185</v>
      </c>
      <c r="D254" s="368"/>
      <c r="E254" s="263">
        <f aca="true" t="shared" si="28" ref="E254:F261">+$D254*E122</f>
        <v>0</v>
      </c>
      <c r="F254" s="263">
        <f t="shared" si="28"/>
        <v>0</v>
      </c>
      <c r="G254" s="264">
        <f aca="true" t="shared" si="29" ref="G254:G261">SUM(E254:F254)</f>
        <v>0</v>
      </c>
    </row>
    <row r="255" spans="2:7" ht="12.75">
      <c r="B255" s="254">
        <v>2</v>
      </c>
      <c r="C255" s="252" t="s">
        <v>189</v>
      </c>
      <c r="D255" s="365"/>
      <c r="E255" s="266">
        <f t="shared" si="28"/>
        <v>0</v>
      </c>
      <c r="F255" s="266">
        <f t="shared" si="28"/>
        <v>0</v>
      </c>
      <c r="G255" s="264">
        <f t="shared" si="29"/>
        <v>0</v>
      </c>
    </row>
    <row r="256" spans="2:7" ht="12.75">
      <c r="B256" s="254">
        <v>3</v>
      </c>
      <c r="C256" s="252" t="s">
        <v>190</v>
      </c>
      <c r="D256" s="365"/>
      <c r="E256" s="266">
        <f t="shared" si="28"/>
        <v>0</v>
      </c>
      <c r="F256" s="266">
        <f t="shared" si="28"/>
        <v>0</v>
      </c>
      <c r="G256" s="264">
        <f t="shared" si="29"/>
        <v>0</v>
      </c>
    </row>
    <row r="257" spans="2:7" ht="12.75">
      <c r="B257" s="254">
        <v>4</v>
      </c>
      <c r="C257" s="252" t="s">
        <v>186</v>
      </c>
      <c r="D257" s="365"/>
      <c r="E257" s="266">
        <f t="shared" si="28"/>
        <v>0</v>
      </c>
      <c r="F257" s="266">
        <f t="shared" si="28"/>
        <v>0</v>
      </c>
      <c r="G257" s="264">
        <f t="shared" si="29"/>
        <v>0</v>
      </c>
    </row>
    <row r="258" spans="2:7" ht="12.75">
      <c r="B258" s="254">
        <v>5</v>
      </c>
      <c r="C258" s="12" t="s">
        <v>156</v>
      </c>
      <c r="D258" s="365"/>
      <c r="E258" s="266">
        <f t="shared" si="28"/>
        <v>0</v>
      </c>
      <c r="F258" s="266">
        <f t="shared" si="28"/>
        <v>0</v>
      </c>
      <c r="G258" s="264">
        <f t="shared" si="29"/>
        <v>0</v>
      </c>
    </row>
    <row r="259" spans="2:7" ht="12.75">
      <c r="B259" s="254">
        <v>6</v>
      </c>
      <c r="C259" s="252" t="s">
        <v>246</v>
      </c>
      <c r="D259" s="365"/>
      <c r="E259" s="266">
        <f t="shared" si="28"/>
        <v>0</v>
      </c>
      <c r="F259" s="266">
        <f t="shared" si="28"/>
        <v>0</v>
      </c>
      <c r="G259" s="264">
        <f t="shared" si="29"/>
        <v>0</v>
      </c>
    </row>
    <row r="260" spans="2:7" ht="12.75">
      <c r="B260" s="254">
        <v>7</v>
      </c>
      <c r="C260" s="270" t="str">
        <f>+C128</f>
        <v>Средства у припреми</v>
      </c>
      <c r="D260" s="365"/>
      <c r="E260" s="266">
        <f t="shared" si="28"/>
        <v>0</v>
      </c>
      <c r="F260" s="266">
        <f t="shared" si="28"/>
        <v>0</v>
      </c>
      <c r="G260" s="264">
        <f t="shared" si="29"/>
        <v>0</v>
      </c>
    </row>
    <row r="261" spans="2:7" ht="12.75">
      <c r="B261" s="256">
        <v>8</v>
      </c>
      <c r="C261" s="271">
        <f>+C129</f>
        <v>0</v>
      </c>
      <c r="D261" s="366"/>
      <c r="E261" s="267">
        <f t="shared" si="28"/>
        <v>0</v>
      </c>
      <c r="F261" s="267">
        <f t="shared" si="28"/>
        <v>0</v>
      </c>
      <c r="G261" s="260">
        <f t="shared" si="29"/>
        <v>0</v>
      </c>
    </row>
    <row r="262" spans="2:7" ht="12.75">
      <c r="B262" s="148" t="s">
        <v>316</v>
      </c>
      <c r="C262" s="149" t="s">
        <v>236</v>
      </c>
      <c r="D262" s="150"/>
      <c r="E262" s="150"/>
      <c r="F262" s="150"/>
      <c r="G262" s="154"/>
    </row>
    <row r="263" spans="2:7" ht="12.75">
      <c r="B263" s="257">
        <v>1</v>
      </c>
      <c r="C263" s="272">
        <f aca="true" t="shared" si="30" ref="C263:C270">+C131</f>
        <v>0</v>
      </c>
      <c r="D263" s="16"/>
      <c r="E263" s="263">
        <f aca="true" t="shared" si="31" ref="E263:F270">+$D263*E131</f>
        <v>0</v>
      </c>
      <c r="F263" s="263">
        <f t="shared" si="31"/>
        <v>0</v>
      </c>
      <c r="G263" s="264">
        <f aca="true" t="shared" si="32" ref="G263:G270">SUM(E263:F263)</f>
        <v>0</v>
      </c>
    </row>
    <row r="264" spans="2:7" ht="12.75">
      <c r="B264" s="254">
        <v>2</v>
      </c>
      <c r="C264" s="270">
        <f t="shared" si="30"/>
        <v>0</v>
      </c>
      <c r="D264" s="17"/>
      <c r="E264" s="266">
        <f t="shared" si="31"/>
        <v>0</v>
      </c>
      <c r="F264" s="266">
        <f t="shared" si="31"/>
        <v>0</v>
      </c>
      <c r="G264" s="264">
        <f t="shared" si="32"/>
        <v>0</v>
      </c>
    </row>
    <row r="265" spans="2:7" ht="12.75">
      <c r="B265" s="254">
        <v>3</v>
      </c>
      <c r="C265" s="270">
        <f t="shared" si="30"/>
        <v>0</v>
      </c>
      <c r="D265" s="17"/>
      <c r="E265" s="266">
        <f t="shared" si="31"/>
        <v>0</v>
      </c>
      <c r="F265" s="266">
        <f t="shared" si="31"/>
        <v>0</v>
      </c>
      <c r="G265" s="264">
        <f t="shared" si="32"/>
        <v>0</v>
      </c>
    </row>
    <row r="266" spans="2:7" ht="12.75">
      <c r="B266" s="254">
        <v>4</v>
      </c>
      <c r="C266" s="270">
        <f t="shared" si="30"/>
        <v>0</v>
      </c>
      <c r="D266" s="17"/>
      <c r="E266" s="266">
        <f t="shared" si="31"/>
        <v>0</v>
      </c>
      <c r="F266" s="266">
        <f t="shared" si="31"/>
        <v>0</v>
      </c>
      <c r="G266" s="264">
        <f t="shared" si="32"/>
        <v>0</v>
      </c>
    </row>
    <row r="267" spans="2:7" ht="12.75">
      <c r="B267" s="254">
        <v>5</v>
      </c>
      <c r="C267" s="270">
        <f t="shared" si="30"/>
        <v>0</v>
      </c>
      <c r="D267" s="17"/>
      <c r="E267" s="266">
        <f t="shared" si="31"/>
        <v>0</v>
      </c>
      <c r="F267" s="266">
        <f t="shared" si="31"/>
        <v>0</v>
      </c>
      <c r="G267" s="264">
        <f t="shared" si="32"/>
        <v>0</v>
      </c>
    </row>
    <row r="268" spans="2:7" ht="12.75">
      <c r="B268" s="254">
        <v>6</v>
      </c>
      <c r="C268" s="270">
        <f t="shared" si="30"/>
        <v>0</v>
      </c>
      <c r="D268" s="17"/>
      <c r="E268" s="266">
        <f t="shared" si="31"/>
        <v>0</v>
      </c>
      <c r="F268" s="266">
        <f t="shared" si="31"/>
        <v>0</v>
      </c>
      <c r="G268" s="264">
        <f t="shared" si="32"/>
        <v>0</v>
      </c>
    </row>
    <row r="269" spans="2:7" ht="12.75" customHeight="1">
      <c r="B269" s="254">
        <v>7</v>
      </c>
      <c r="C269" s="270">
        <f t="shared" si="30"/>
        <v>0</v>
      </c>
      <c r="D269" s="17"/>
      <c r="E269" s="266">
        <f t="shared" si="31"/>
        <v>0</v>
      </c>
      <c r="F269" s="266">
        <f t="shared" si="31"/>
        <v>0</v>
      </c>
      <c r="G269" s="264">
        <f t="shared" si="32"/>
        <v>0</v>
      </c>
    </row>
    <row r="270" spans="2:7" ht="13.5" thickBot="1">
      <c r="B270" s="255">
        <v>8</v>
      </c>
      <c r="C270" s="273">
        <f t="shared" si="30"/>
        <v>0</v>
      </c>
      <c r="D270" s="174"/>
      <c r="E270" s="268">
        <f t="shared" si="31"/>
        <v>0</v>
      </c>
      <c r="F270" s="268">
        <f t="shared" si="31"/>
        <v>0</v>
      </c>
      <c r="G270" s="269">
        <f t="shared" si="32"/>
        <v>0</v>
      </c>
    </row>
    <row r="271" ht="13.5" thickTop="1">
      <c r="B271" s="137" t="str">
        <f>+B139</f>
        <v>Напомена: У случају потребе повећати број редова. Позиције уносити у складу са позицијама у табели 3.</v>
      </c>
    </row>
    <row r="272" ht="12.75">
      <c r="B272" s="134"/>
    </row>
    <row r="274" spans="2:8" ht="12.75">
      <c r="B274" s="606" t="s">
        <v>385</v>
      </c>
      <c r="C274" s="606"/>
      <c r="D274" s="606"/>
      <c r="E274" s="606"/>
      <c r="F274" s="606"/>
      <c r="G274" s="606"/>
      <c r="H274" s="429"/>
    </row>
    <row r="275" spans="2:8" ht="13.5" thickBot="1">
      <c r="B275" s="429"/>
      <c r="C275" s="429"/>
      <c r="D275" s="430"/>
      <c r="E275" s="430"/>
      <c r="F275" s="429"/>
      <c r="G275" s="429"/>
      <c r="H275" s="429"/>
    </row>
    <row r="276" spans="2:7" ht="90" thickTop="1">
      <c r="B276" s="468" t="s">
        <v>188</v>
      </c>
      <c r="C276" s="602" t="s">
        <v>386</v>
      </c>
      <c r="D276" s="603"/>
      <c r="E276" s="570" t="s">
        <v>411</v>
      </c>
      <c r="F276" s="569" t="s">
        <v>355</v>
      </c>
      <c r="G276" s="89" t="s">
        <v>240</v>
      </c>
    </row>
    <row r="277" spans="2:7" ht="13.5" thickBot="1">
      <c r="B277" s="476">
        <v>1</v>
      </c>
      <c r="C277" s="604">
        <f>+'Poc. strana'!$C$19</f>
        <v>2018</v>
      </c>
      <c r="D277" s="605"/>
      <c r="E277" s="477"/>
      <c r="F277" s="478"/>
      <c r="G277" s="479">
        <f>SUM(E277:F277)</f>
        <v>0</v>
      </c>
    </row>
    <row r="278" spans="2:7" ht="13.5" thickTop="1">
      <c r="B278"/>
      <c r="C278"/>
      <c r="D278"/>
      <c r="E278"/>
      <c r="F278"/>
      <c r="G278"/>
    </row>
    <row r="279" spans="2:7" ht="12.75">
      <c r="B279"/>
      <c r="C279"/>
      <c r="D279"/>
      <c r="E279"/>
      <c r="F279"/>
      <c r="G279"/>
    </row>
  </sheetData>
  <sheetProtection formatCells="0" insertRows="0" selectLockedCells="1"/>
  <mergeCells count="4">
    <mergeCell ref="B7:G7"/>
    <mergeCell ref="C276:D276"/>
    <mergeCell ref="C277:D277"/>
    <mergeCell ref="B274:G274"/>
  </mergeCells>
  <printOptions horizontalCentered="1"/>
  <pageMargins left="0.2362204724409449" right="0.2362204724409449" top="0.5118110236220472" bottom="0.5118110236220472" header="0.2362204724409449" footer="0.2362204724409449"/>
  <pageSetup fitToHeight="2" horizontalDpi="600" verticalDpi="600" orientation="portrait" paperSize="9" scale="38" r:id="rId1"/>
  <headerFooter alignWithMargins="0">
    <oddFooter>&amp;R&amp;"Arial Narrow,Regular"Страна &amp;P од &amp;N</oddFooter>
  </headerFooter>
  <rowBreaks count="1" manualBreakCount="1">
    <brk id="140" max="7" man="1"/>
  </rowBreaks>
  <ignoredErrors>
    <ignoredError sqref="B12 B244:B270 B45:B82 B112:B138 B177:B214 B140:B164 B167:B17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11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194" customWidth="1"/>
    <col min="2" max="2" width="10.57421875" style="231" customWidth="1"/>
    <col min="3" max="3" width="10.57421875" style="194" customWidth="1"/>
    <col min="4" max="4" width="61.140625" style="232" customWidth="1"/>
    <col min="5" max="6" width="13.7109375" style="232" customWidth="1"/>
    <col min="7" max="8" width="13.7109375" style="194" customWidth="1"/>
    <col min="9" max="10" width="13.7109375" style="190" customWidth="1"/>
    <col min="11" max="11" width="12.7109375" style="194" customWidth="1"/>
    <col min="12" max="12" width="22.421875" style="194" customWidth="1"/>
    <col min="13" max="13" width="15.7109375" style="194" customWidth="1"/>
    <col min="14" max="14" width="12.57421875" style="194" bestFit="1" customWidth="1"/>
    <col min="15" max="16384" width="9.140625" style="194" customWidth="1"/>
  </cols>
  <sheetData>
    <row r="1" spans="1:10" s="190" customFormat="1" ht="12.75">
      <c r="A1" s="19" t="s">
        <v>302</v>
      </c>
      <c r="B1" s="19"/>
      <c r="C1" s="191"/>
      <c r="D1" s="191"/>
      <c r="E1" s="191"/>
      <c r="F1" s="191"/>
      <c r="G1" s="191"/>
      <c r="H1" s="191"/>
      <c r="I1" s="191"/>
      <c r="J1" s="191"/>
    </row>
    <row r="2" spans="1:10" s="190" customFormat="1" ht="12.75">
      <c r="A2" s="19"/>
      <c r="B2" s="19"/>
      <c r="C2" s="191"/>
      <c r="D2" s="191"/>
      <c r="E2" s="191"/>
      <c r="F2" s="191"/>
      <c r="G2" s="191"/>
      <c r="H2" s="191"/>
      <c r="I2" s="191"/>
      <c r="J2" s="191"/>
    </row>
    <row r="3" spans="1:15" s="190" customFormat="1" ht="12.75">
      <c r="A3" s="10"/>
      <c r="B3" s="13" t="str">
        <f>+CONCATENATE('Poc. strana'!$A$15," ",'Poc. strana'!$C$15)</f>
        <v>Назив енергетског субјекта: </v>
      </c>
      <c r="C3" s="129"/>
      <c r="D3" s="127"/>
      <c r="I3" s="192"/>
      <c r="J3" s="192"/>
      <c r="K3" s="192"/>
      <c r="L3" s="192"/>
      <c r="M3" s="192"/>
      <c r="N3" s="192"/>
      <c r="O3" s="192"/>
    </row>
    <row r="4" spans="1:4" s="190" customFormat="1" ht="12.75">
      <c r="A4" s="84"/>
      <c r="B4" s="13" t="str">
        <f>+CONCATENATE('Poc. strana'!$A$12," ",'Poc. strana'!$B$12)</f>
        <v>Енергетска делатност: Дистрибуција електричне енергије и управљање затвореним дистрибутивним системом</v>
      </c>
      <c r="C4" s="129"/>
      <c r="D4" s="127"/>
    </row>
    <row r="5" spans="1:6" s="190" customFormat="1" ht="12.75">
      <c r="A5" s="84"/>
      <c r="B5" s="13" t="str">
        <f>+CONCATENATE('Poc. strana'!$A$29," ",'Poc. strana'!$C$29)</f>
        <v>Датум обраде: </v>
      </c>
      <c r="C5" s="129"/>
      <c r="D5" s="127"/>
      <c r="F5" s="306"/>
    </row>
    <row r="6" spans="1:10" s="132" customFormat="1" ht="12.75" customHeight="1">
      <c r="A6" s="126"/>
      <c r="B6" s="193"/>
      <c r="C6" s="307">
        <f>E6-D6</f>
        <v>0</v>
      </c>
      <c r="D6" s="308"/>
      <c r="E6" s="306"/>
      <c r="F6" s="306"/>
      <c r="I6" s="190"/>
      <c r="J6" s="190"/>
    </row>
    <row r="7" spans="2:10" ht="12.75" customHeight="1">
      <c r="B7" s="609" t="s">
        <v>419</v>
      </c>
      <c r="C7" s="609"/>
      <c r="D7" s="609"/>
      <c r="E7" s="609"/>
      <c r="F7" s="609"/>
      <c r="G7" s="609"/>
      <c r="H7" s="609"/>
      <c r="I7" s="609"/>
      <c r="J7" s="141"/>
    </row>
    <row r="8" spans="2:10" ht="12.75" customHeight="1">
      <c r="B8" s="141"/>
      <c r="C8" s="141"/>
      <c r="D8" s="141"/>
      <c r="E8" s="141"/>
      <c r="F8" s="309"/>
      <c r="G8" s="141"/>
      <c r="H8" s="141"/>
      <c r="I8" s="191"/>
      <c r="J8" s="191"/>
    </row>
    <row r="9" spans="2:10" ht="12.75" customHeight="1" thickBot="1">
      <c r="B9" s="141"/>
      <c r="C9" s="141"/>
      <c r="D9" s="141"/>
      <c r="E9" s="141"/>
      <c r="F9" s="309"/>
      <c r="G9" s="141"/>
      <c r="H9" s="141"/>
      <c r="I9" s="191"/>
      <c r="J9" s="191"/>
    </row>
    <row r="10" spans="2:10" ht="12.75" customHeight="1" thickTop="1">
      <c r="B10" s="621" t="str">
        <f>CONCATENATE("Подаци за годину:"," ",'Poc. strana'!$C$19)</f>
        <v>Подаци за годину: 2018</v>
      </c>
      <c r="C10" s="622"/>
      <c r="D10" s="622"/>
      <c r="E10" s="622"/>
      <c r="F10" s="622"/>
      <c r="G10" s="622"/>
      <c r="H10" s="622"/>
      <c r="I10" s="195" t="s">
        <v>323</v>
      </c>
      <c r="J10" s="196"/>
    </row>
    <row r="11" spans="2:10" ht="12.75" customHeight="1">
      <c r="B11" s="613" t="s">
        <v>188</v>
      </c>
      <c r="C11" s="616" t="s">
        <v>288</v>
      </c>
      <c r="D11" s="616" t="s">
        <v>247</v>
      </c>
      <c r="E11" s="610" t="s">
        <v>287</v>
      </c>
      <c r="F11" s="611"/>
      <c r="G11" s="611"/>
      <c r="H11" s="611"/>
      <c r="I11" s="612"/>
      <c r="J11" s="196"/>
    </row>
    <row r="12" spans="2:9" s="197" customFormat="1" ht="35.25" customHeight="1">
      <c r="B12" s="614"/>
      <c r="C12" s="617"/>
      <c r="D12" s="617"/>
      <c r="E12" s="619" t="s">
        <v>412</v>
      </c>
      <c r="F12" s="620"/>
      <c r="G12" s="607" t="s">
        <v>355</v>
      </c>
      <c r="H12" s="608"/>
      <c r="I12" s="198" t="s">
        <v>240</v>
      </c>
    </row>
    <row r="13" spans="2:9" s="197" customFormat="1" ht="12.75">
      <c r="B13" s="615"/>
      <c r="C13" s="618"/>
      <c r="D13" s="618"/>
      <c r="E13" s="233" t="s">
        <v>166</v>
      </c>
      <c r="F13" s="233" t="s">
        <v>165</v>
      </c>
      <c r="G13" s="233" t="s">
        <v>166</v>
      </c>
      <c r="H13" s="233" t="s">
        <v>165</v>
      </c>
      <c r="I13" s="198"/>
    </row>
    <row r="14" spans="2:11" ht="12.75" customHeight="1">
      <c r="B14" s="199" t="s">
        <v>180</v>
      </c>
      <c r="C14" s="200"/>
      <c r="D14" s="201" t="s">
        <v>198</v>
      </c>
      <c r="E14" s="202">
        <f>+E15+E32+E33+E45+E46</f>
        <v>0</v>
      </c>
      <c r="F14" s="202">
        <f>+F15+F32+F33+F45+F46</f>
        <v>0</v>
      </c>
      <c r="G14" s="202">
        <f>+G15+G32+G33+G45+G46</f>
        <v>0</v>
      </c>
      <c r="H14" s="202">
        <f>+H15+H32+H33+H45+H46</f>
        <v>0</v>
      </c>
      <c r="I14" s="203">
        <f>+I15+I32+I33+I45+I46</f>
        <v>0</v>
      </c>
      <c r="J14" s="214"/>
      <c r="K14" s="214"/>
    </row>
    <row r="15" spans="2:11" ht="12.75" customHeight="1">
      <c r="B15" s="204" t="s">
        <v>216</v>
      </c>
      <c r="C15" s="205">
        <v>511</v>
      </c>
      <c r="D15" s="206" t="s">
        <v>249</v>
      </c>
      <c r="E15" s="207">
        <f>+E16+E25</f>
        <v>0</v>
      </c>
      <c r="F15" s="207">
        <f>+F16+F25</f>
        <v>0</v>
      </c>
      <c r="G15" s="207">
        <f>+G16+G25</f>
        <v>0</v>
      </c>
      <c r="H15" s="207">
        <f>+H16+H25</f>
        <v>0</v>
      </c>
      <c r="I15" s="208">
        <f>+I16+I25</f>
        <v>0</v>
      </c>
      <c r="J15" s="214"/>
      <c r="K15" s="214"/>
    </row>
    <row r="16" spans="2:11" ht="12.75" customHeight="1">
      <c r="B16" s="204" t="s">
        <v>57</v>
      </c>
      <c r="C16" s="205"/>
      <c r="D16" s="206" t="s">
        <v>135</v>
      </c>
      <c r="E16" s="207">
        <f>+E17+E20+E24</f>
        <v>0</v>
      </c>
      <c r="F16" s="207">
        <f>+F17+F20+F24</f>
        <v>0</v>
      </c>
      <c r="G16" s="207">
        <f>+G17+G20+G24</f>
        <v>0</v>
      </c>
      <c r="H16" s="207">
        <f>+H17+H20+H24</f>
        <v>0</v>
      </c>
      <c r="I16" s="209">
        <f>+I17+I20+I24</f>
        <v>0</v>
      </c>
      <c r="J16" s="214"/>
      <c r="K16" s="214"/>
    </row>
    <row r="17" spans="2:11" ht="12.75" customHeight="1">
      <c r="B17" s="210" t="s">
        <v>90</v>
      </c>
      <c r="C17" s="211"/>
      <c r="D17" s="212" t="s">
        <v>82</v>
      </c>
      <c r="E17" s="213">
        <f>SUM(E18:E19)</f>
        <v>0</v>
      </c>
      <c r="F17" s="213">
        <f>SUM(F18:F19)</f>
        <v>0</v>
      </c>
      <c r="G17" s="213">
        <f>SUM(G18:G19)</f>
        <v>0</v>
      </c>
      <c r="H17" s="213">
        <f>SUM(H18:H19)</f>
        <v>0</v>
      </c>
      <c r="I17" s="209">
        <f>SUM(I18:I19)</f>
        <v>0</v>
      </c>
      <c r="J17" s="214"/>
      <c r="K17" s="214"/>
    </row>
    <row r="18" spans="2:11" ht="12.75" customHeight="1">
      <c r="B18" s="210" t="s">
        <v>136</v>
      </c>
      <c r="C18" s="211"/>
      <c r="D18" s="212" t="s">
        <v>83</v>
      </c>
      <c r="E18" s="21"/>
      <c r="F18" s="213">
        <f>+'2 Zajed tr sred prih Zaposleni'!E148</f>
        <v>0</v>
      </c>
      <c r="G18" s="21"/>
      <c r="H18" s="236">
        <f>+'2 Zajed tr sred prih Zaposleni'!F148</f>
        <v>0</v>
      </c>
      <c r="I18" s="209">
        <f>SUM(E18:H18)</f>
        <v>0</v>
      </c>
      <c r="J18" s="194"/>
      <c r="K18" s="214"/>
    </row>
    <row r="19" spans="2:11" ht="12.75" customHeight="1">
      <c r="B19" s="210" t="s">
        <v>137</v>
      </c>
      <c r="C19" s="211"/>
      <c r="D19" s="212" t="s">
        <v>84</v>
      </c>
      <c r="E19" s="21"/>
      <c r="F19" s="213">
        <f>+'2 Zajed tr sred prih Zaposleni'!E149</f>
        <v>0</v>
      </c>
      <c r="G19" s="21"/>
      <c r="H19" s="236">
        <f>+'2 Zajed tr sred prih Zaposleni'!F149</f>
        <v>0</v>
      </c>
      <c r="I19" s="209">
        <f>SUM(E19:H19)</f>
        <v>0</v>
      </c>
      <c r="J19" s="194"/>
      <c r="K19" s="214"/>
    </row>
    <row r="20" spans="2:11" s="190" customFormat="1" ht="12.75" customHeight="1">
      <c r="B20" s="228" t="s">
        <v>91</v>
      </c>
      <c r="C20" s="229"/>
      <c r="D20" s="230" t="s">
        <v>85</v>
      </c>
      <c r="E20" s="213">
        <f>SUM(E21:E23)</f>
        <v>0</v>
      </c>
      <c r="F20" s="213">
        <f>SUM(F21:F23)</f>
        <v>0</v>
      </c>
      <c r="G20" s="213">
        <f>SUM(G21:G23)</f>
        <v>0</v>
      </c>
      <c r="H20" s="213">
        <f>SUM(H21:H23)</f>
        <v>0</v>
      </c>
      <c r="I20" s="209">
        <f>SUM(I21:I23)</f>
        <v>0</v>
      </c>
      <c r="J20" s="306"/>
      <c r="K20" s="306"/>
    </row>
    <row r="21" spans="2:11" ht="12.75" customHeight="1">
      <c r="B21" s="210" t="s">
        <v>138</v>
      </c>
      <c r="C21" s="211"/>
      <c r="D21" s="212" t="str">
        <f>+D18</f>
        <v>Текуће одржавање</v>
      </c>
      <c r="E21" s="21"/>
      <c r="F21" s="213">
        <f>+'2 Zajed tr sred prih Zaposleni'!E151</f>
        <v>0</v>
      </c>
      <c r="G21" s="21"/>
      <c r="H21" s="236">
        <f>+'2 Zajed tr sred prih Zaposleni'!F151</f>
        <v>0</v>
      </c>
      <c r="I21" s="209">
        <f>SUM(E21:H21)</f>
        <v>0</v>
      </c>
      <c r="J21" s="194"/>
      <c r="K21" s="214"/>
    </row>
    <row r="22" spans="2:11" ht="12.75" customHeight="1">
      <c r="B22" s="210" t="s">
        <v>139</v>
      </c>
      <c r="C22" s="211"/>
      <c r="D22" s="212" t="str">
        <f>+D19</f>
        <v>Инвестиционо одржавање</v>
      </c>
      <c r="E22" s="21"/>
      <c r="F22" s="213">
        <f>+'2 Zajed tr sred prih Zaposleni'!E152</f>
        <v>0</v>
      </c>
      <c r="G22" s="21"/>
      <c r="H22" s="236">
        <f>+'2 Zajed tr sred prih Zaposleni'!F152</f>
        <v>0</v>
      </c>
      <c r="I22" s="209">
        <f>SUM(E22:H22)</f>
        <v>0</v>
      </c>
      <c r="J22" s="194"/>
      <c r="K22" s="214"/>
    </row>
    <row r="23" spans="2:11" ht="12.75" customHeight="1">
      <c r="B23" s="210" t="s">
        <v>140</v>
      </c>
      <c r="C23" s="211"/>
      <c r="D23" s="212" t="s">
        <v>86</v>
      </c>
      <c r="E23" s="21"/>
      <c r="F23" s="213">
        <f>+'2 Zajed tr sred prih Zaposleni'!E153</f>
        <v>0</v>
      </c>
      <c r="G23" s="21"/>
      <c r="H23" s="236">
        <f>+'2 Zajed tr sred prih Zaposleni'!F153</f>
        <v>0</v>
      </c>
      <c r="I23" s="209">
        <f>SUM(E23:H23)</f>
        <v>0</v>
      </c>
      <c r="J23" s="194"/>
      <c r="K23" s="214"/>
    </row>
    <row r="24" spans="2:11" ht="12.75" customHeight="1">
      <c r="B24" s="210" t="s">
        <v>141</v>
      </c>
      <c r="C24" s="211"/>
      <c r="D24" s="212" t="s">
        <v>109</v>
      </c>
      <c r="E24" s="21"/>
      <c r="F24" s="213">
        <f>+'2 Zajed tr sred prih Zaposleni'!E154</f>
        <v>0</v>
      </c>
      <c r="G24" s="21"/>
      <c r="H24" s="236">
        <f>+'2 Zajed tr sred prih Zaposleni'!F154</f>
        <v>0</v>
      </c>
      <c r="I24" s="209">
        <f>SUM(E24:H24)</f>
        <v>0</v>
      </c>
      <c r="J24" s="194"/>
      <c r="K24" s="214"/>
    </row>
    <row r="25" spans="2:11" s="190" customFormat="1" ht="12.75" customHeight="1">
      <c r="B25" s="228" t="s">
        <v>58</v>
      </c>
      <c r="C25" s="229"/>
      <c r="D25" s="230" t="s">
        <v>87</v>
      </c>
      <c r="E25" s="213">
        <f>SUM(E26:E31)</f>
        <v>0</v>
      </c>
      <c r="F25" s="213">
        <f>SUM(F26:F31)</f>
        <v>0</v>
      </c>
      <c r="G25" s="213">
        <f>SUM(G26:G31)</f>
        <v>0</v>
      </c>
      <c r="H25" s="213">
        <f>SUM(H26:H31)</f>
        <v>0</v>
      </c>
      <c r="I25" s="209">
        <f>SUM(I26:I31)</f>
        <v>0</v>
      </c>
      <c r="J25" s="306"/>
      <c r="K25" s="306"/>
    </row>
    <row r="26" spans="2:11" ht="12.75" customHeight="1">
      <c r="B26" s="210" t="s">
        <v>157</v>
      </c>
      <c r="C26" s="211"/>
      <c r="D26" s="212" t="s">
        <v>108</v>
      </c>
      <c r="E26" s="21"/>
      <c r="F26" s="213">
        <f>+'2 Zajed tr sred prih Zaposleni'!E156</f>
        <v>0</v>
      </c>
      <c r="G26" s="21"/>
      <c r="H26" s="236">
        <f>+'2 Zajed tr sred prih Zaposleni'!F156</f>
        <v>0</v>
      </c>
      <c r="I26" s="209">
        <f aca="true" t="shared" si="0" ref="I26:I32">SUM(E26:H26)</f>
        <v>0</v>
      </c>
      <c r="J26" s="194"/>
      <c r="K26" s="214"/>
    </row>
    <row r="27" spans="2:11" ht="12.75" customHeight="1">
      <c r="B27" s="210" t="s">
        <v>158</v>
      </c>
      <c r="C27" s="211"/>
      <c r="D27" s="212" t="s">
        <v>107</v>
      </c>
      <c r="E27" s="21"/>
      <c r="F27" s="213">
        <f>+'2 Zajed tr sred prih Zaposleni'!E157</f>
        <v>0</v>
      </c>
      <c r="G27" s="21"/>
      <c r="H27" s="236">
        <f>+'2 Zajed tr sred prih Zaposleni'!F157</f>
        <v>0</v>
      </c>
      <c r="I27" s="209">
        <f t="shared" si="0"/>
        <v>0</v>
      </c>
      <c r="J27" s="194"/>
      <c r="K27" s="214"/>
    </row>
    <row r="28" spans="2:11" ht="12.75" customHeight="1">
      <c r="B28" s="210" t="s">
        <v>159</v>
      </c>
      <c r="C28" s="211"/>
      <c r="D28" s="212" t="s">
        <v>106</v>
      </c>
      <c r="E28" s="21"/>
      <c r="F28" s="213">
        <f>+'2 Zajed tr sred prih Zaposleni'!E158</f>
        <v>0</v>
      </c>
      <c r="G28" s="21"/>
      <c r="H28" s="236">
        <f>+'2 Zajed tr sred prih Zaposleni'!F158</f>
        <v>0</v>
      </c>
      <c r="I28" s="209">
        <f t="shared" si="0"/>
        <v>0</v>
      </c>
      <c r="J28" s="194"/>
      <c r="K28" s="214"/>
    </row>
    <row r="29" spans="2:11" ht="12.75" customHeight="1">
      <c r="B29" s="210" t="s">
        <v>160</v>
      </c>
      <c r="C29" s="211"/>
      <c r="D29" s="212" t="s">
        <v>88</v>
      </c>
      <c r="E29" s="21"/>
      <c r="F29" s="213">
        <f>+'2 Zajed tr sred prih Zaposleni'!E159</f>
        <v>0</v>
      </c>
      <c r="G29" s="21"/>
      <c r="H29" s="236">
        <f>+'2 Zajed tr sred prih Zaposleni'!F159</f>
        <v>0</v>
      </c>
      <c r="I29" s="209">
        <f t="shared" si="0"/>
        <v>0</v>
      </c>
      <c r="J29" s="194"/>
      <c r="K29" s="214"/>
    </row>
    <row r="30" spans="2:11" ht="12.75" customHeight="1">
      <c r="B30" s="210" t="s">
        <v>161</v>
      </c>
      <c r="C30" s="211"/>
      <c r="D30" s="212" t="s">
        <v>89</v>
      </c>
      <c r="E30" s="21"/>
      <c r="F30" s="213">
        <f>+'2 Zajed tr sred prih Zaposleni'!E160</f>
        <v>0</v>
      </c>
      <c r="G30" s="21"/>
      <c r="H30" s="236">
        <f>+'2 Zajed tr sred prih Zaposleni'!F160</f>
        <v>0</v>
      </c>
      <c r="I30" s="209">
        <f t="shared" si="0"/>
        <v>0</v>
      </c>
      <c r="J30" s="194"/>
      <c r="K30" s="214"/>
    </row>
    <row r="31" spans="2:11" ht="12.75" customHeight="1">
      <c r="B31" s="210" t="s">
        <v>162</v>
      </c>
      <c r="C31" s="211"/>
      <c r="D31" s="212" t="s">
        <v>105</v>
      </c>
      <c r="E31" s="21"/>
      <c r="F31" s="213">
        <f>+'2 Zajed tr sred prih Zaposleni'!E161</f>
        <v>0</v>
      </c>
      <c r="G31" s="21"/>
      <c r="H31" s="236">
        <f>+'2 Zajed tr sred prih Zaposleni'!F161</f>
        <v>0</v>
      </c>
      <c r="I31" s="209">
        <f t="shared" si="0"/>
        <v>0</v>
      </c>
      <c r="J31" s="194"/>
      <c r="K31" s="214"/>
    </row>
    <row r="32" spans="2:11" ht="12.75" customHeight="1">
      <c r="B32" s="215" t="s">
        <v>217</v>
      </c>
      <c r="C32" s="216">
        <v>512</v>
      </c>
      <c r="D32" s="217" t="s">
        <v>250</v>
      </c>
      <c r="E32" s="99"/>
      <c r="F32" s="243">
        <f>+'2 Zajed tr sred prih Zaposleni'!E162</f>
        <v>0</v>
      </c>
      <c r="G32" s="99"/>
      <c r="H32" s="239">
        <f>+'2 Zajed tr sred prih Zaposleni'!F162</f>
        <v>0</v>
      </c>
      <c r="I32" s="218">
        <f t="shared" si="0"/>
        <v>0</v>
      </c>
      <c r="J32" s="194"/>
      <c r="K32" s="214"/>
    </row>
    <row r="33" spans="2:11" s="190" customFormat="1" ht="12.75" customHeight="1">
      <c r="B33" s="228" t="s">
        <v>218</v>
      </c>
      <c r="C33" s="229">
        <v>513</v>
      </c>
      <c r="D33" s="230" t="s">
        <v>199</v>
      </c>
      <c r="E33" s="213">
        <f>+E34+E37+E43+E44</f>
        <v>0</v>
      </c>
      <c r="F33" s="213">
        <f>+F34+F37+F43+F44</f>
        <v>0</v>
      </c>
      <c r="G33" s="213">
        <f>+G34+G37+G43+G44</f>
        <v>0</v>
      </c>
      <c r="H33" s="213">
        <f>+H34+H37+H43+H44</f>
        <v>0</v>
      </c>
      <c r="I33" s="209">
        <f>+I34+I37+I43+I44</f>
        <v>0</v>
      </c>
      <c r="J33" s="314"/>
      <c r="K33" s="306"/>
    </row>
    <row r="34" spans="2:13" ht="12.75" customHeight="1">
      <c r="B34" s="204" t="s">
        <v>30</v>
      </c>
      <c r="C34" s="205"/>
      <c r="D34" s="219" t="s">
        <v>34</v>
      </c>
      <c r="E34" s="431">
        <f>SUM(E35:E36)</f>
        <v>0</v>
      </c>
      <c r="F34" s="207">
        <f>SUM(F35:F36)</f>
        <v>0</v>
      </c>
      <c r="G34" s="431">
        <f>SUM(G35:G36)</f>
        <v>0</v>
      </c>
      <c r="H34" s="240">
        <f>SUM(H35:H36)</f>
        <v>0</v>
      </c>
      <c r="I34" s="208">
        <f>SUM(E34:H34)</f>
        <v>0</v>
      </c>
      <c r="J34" s="196"/>
      <c r="K34" s="324"/>
      <c r="L34" s="324"/>
      <c r="M34" s="324"/>
    </row>
    <row r="35" spans="2:13" ht="12.75" customHeight="1">
      <c r="B35" s="204" t="s">
        <v>363</v>
      </c>
      <c r="C35" s="205"/>
      <c r="D35" s="219" t="s">
        <v>365</v>
      </c>
      <c r="E35" s="175"/>
      <c r="F35" s="207">
        <f>+'2 Zajed tr sred prih Zaposleni'!E165</f>
        <v>0</v>
      </c>
      <c r="G35" s="175"/>
      <c r="H35" s="239">
        <f>+'2 Zajed tr sred prih Zaposleni'!F165</f>
        <v>0</v>
      </c>
      <c r="I35" s="208">
        <f>SUM(E35:H35)</f>
        <v>0</v>
      </c>
      <c r="J35" s="196"/>
      <c r="K35" s="324"/>
      <c r="L35" s="324"/>
      <c r="M35" s="324"/>
    </row>
    <row r="36" spans="2:13" ht="23.25" customHeight="1">
      <c r="B36" s="204" t="s">
        <v>364</v>
      </c>
      <c r="C36" s="205"/>
      <c r="D36" s="432" t="s">
        <v>366</v>
      </c>
      <c r="E36" s="175"/>
      <c r="F36" s="207">
        <f>+'2 Zajed tr sred prih Zaposleni'!E166</f>
        <v>0</v>
      </c>
      <c r="G36" s="175"/>
      <c r="H36" s="239">
        <f>+'2 Zajed tr sred prih Zaposleni'!F166</f>
        <v>0</v>
      </c>
      <c r="I36" s="208">
        <f>SUM(E36:H36)</f>
        <v>0</v>
      </c>
      <c r="J36" s="196"/>
      <c r="K36" s="324"/>
      <c r="L36" s="324"/>
      <c r="M36" s="324"/>
    </row>
    <row r="37" spans="2:11" s="190" customFormat="1" ht="12.75" customHeight="1">
      <c r="B37" s="228" t="s">
        <v>31</v>
      </c>
      <c r="C37" s="229"/>
      <c r="D37" s="241" t="s">
        <v>92</v>
      </c>
      <c r="E37" s="213">
        <f>SUM(E38:E42)</f>
        <v>0</v>
      </c>
      <c r="F37" s="213">
        <f>SUM(F38:F42)</f>
        <v>0</v>
      </c>
      <c r="G37" s="213">
        <f>SUM(G38:G42)</f>
        <v>0</v>
      </c>
      <c r="H37" s="213">
        <f>SUM(H38:H42)</f>
        <v>0</v>
      </c>
      <c r="I37" s="209">
        <f>SUM(I38:I42)</f>
        <v>0</v>
      </c>
      <c r="J37" s="314"/>
      <c r="K37" s="306"/>
    </row>
    <row r="38" spans="2:11" ht="12.75" customHeight="1">
      <c r="B38" s="210" t="s">
        <v>100</v>
      </c>
      <c r="C38" s="216"/>
      <c r="D38" s="220" t="s">
        <v>93</v>
      </c>
      <c r="E38" s="99"/>
      <c r="F38" s="243">
        <f>+'2 Zajed tr sred prih Zaposleni'!E168</f>
        <v>0</v>
      </c>
      <c r="G38" s="99"/>
      <c r="H38" s="239">
        <f>+'2 Zajed tr sred prih Zaposleni'!F168</f>
        <v>0</v>
      </c>
      <c r="I38" s="209">
        <f aca="true" t="shared" si="1" ref="I38:I46">SUM(E38:H38)</f>
        <v>0</v>
      </c>
      <c r="J38" s="196"/>
      <c r="K38" s="214"/>
    </row>
    <row r="39" spans="2:11" ht="12.75" customHeight="1">
      <c r="B39" s="215" t="s">
        <v>101</v>
      </c>
      <c r="C39" s="216"/>
      <c r="D39" s="220" t="s">
        <v>94</v>
      </c>
      <c r="E39" s="99"/>
      <c r="F39" s="243">
        <f>+'2 Zajed tr sred prih Zaposleni'!E169</f>
        <v>0</v>
      </c>
      <c r="G39" s="99"/>
      <c r="H39" s="239">
        <f>+'2 Zajed tr sred prih Zaposleni'!F169</f>
        <v>0</v>
      </c>
      <c r="I39" s="209">
        <f t="shared" si="1"/>
        <v>0</v>
      </c>
      <c r="J39" s="196"/>
      <c r="K39" s="214"/>
    </row>
    <row r="40" spans="2:11" ht="12.75" customHeight="1">
      <c r="B40" s="210" t="s">
        <v>102</v>
      </c>
      <c r="C40" s="216"/>
      <c r="D40" s="220" t="s">
        <v>95</v>
      </c>
      <c r="E40" s="99"/>
      <c r="F40" s="243">
        <f>+'2 Zajed tr sred prih Zaposleni'!E170</f>
        <v>0</v>
      </c>
      <c r="G40" s="99"/>
      <c r="H40" s="239">
        <f>+'2 Zajed tr sred prih Zaposleni'!F170</f>
        <v>0</v>
      </c>
      <c r="I40" s="209">
        <f t="shared" si="1"/>
        <v>0</v>
      </c>
      <c r="J40" s="196"/>
      <c r="K40" s="214"/>
    </row>
    <row r="41" spans="2:11" ht="12.75" customHeight="1">
      <c r="B41" s="215" t="s">
        <v>103</v>
      </c>
      <c r="C41" s="216"/>
      <c r="D41" s="220" t="s">
        <v>96</v>
      </c>
      <c r="E41" s="99"/>
      <c r="F41" s="243">
        <f>+'2 Zajed tr sred prih Zaposleni'!E171</f>
        <v>0</v>
      </c>
      <c r="G41" s="99"/>
      <c r="H41" s="239">
        <f>+'2 Zajed tr sred prih Zaposleni'!F171</f>
        <v>0</v>
      </c>
      <c r="I41" s="209">
        <f t="shared" si="1"/>
        <v>0</v>
      </c>
      <c r="J41" s="196"/>
      <c r="K41" s="214"/>
    </row>
    <row r="42" spans="2:11" ht="12.75" customHeight="1">
      <c r="B42" s="210" t="s">
        <v>104</v>
      </c>
      <c r="C42" s="216"/>
      <c r="D42" s="221" t="s">
        <v>97</v>
      </c>
      <c r="E42" s="99"/>
      <c r="F42" s="243">
        <f>+'2 Zajed tr sred prih Zaposleni'!E172</f>
        <v>0</v>
      </c>
      <c r="G42" s="99"/>
      <c r="H42" s="239">
        <f>+'2 Zajed tr sred prih Zaposleni'!F172</f>
        <v>0</v>
      </c>
      <c r="I42" s="209">
        <f t="shared" si="1"/>
        <v>0</v>
      </c>
      <c r="J42" s="196"/>
      <c r="K42" s="214"/>
    </row>
    <row r="43" spans="2:11" ht="12.75" customHeight="1">
      <c r="B43" s="215" t="s">
        <v>32</v>
      </c>
      <c r="C43" s="216"/>
      <c r="D43" s="221" t="s">
        <v>98</v>
      </c>
      <c r="E43" s="99"/>
      <c r="F43" s="243">
        <f>+'2 Zajed tr sred prih Zaposleni'!E173</f>
        <v>0</v>
      </c>
      <c r="G43" s="99"/>
      <c r="H43" s="239">
        <f>+'2 Zajed tr sred prih Zaposleni'!F173</f>
        <v>0</v>
      </c>
      <c r="I43" s="209">
        <f t="shared" si="1"/>
        <v>0</v>
      </c>
      <c r="J43" s="196"/>
      <c r="K43" s="214"/>
    </row>
    <row r="44" spans="2:11" ht="12.75" customHeight="1">
      <c r="B44" s="215" t="s">
        <v>99</v>
      </c>
      <c r="C44" s="216"/>
      <c r="D44" s="224" t="s">
        <v>33</v>
      </c>
      <c r="E44" s="99"/>
      <c r="F44" s="243">
        <f>+'2 Zajed tr sred prih Zaposleni'!E174</f>
        <v>0</v>
      </c>
      <c r="G44" s="99"/>
      <c r="H44" s="239">
        <f>+'2 Zajed tr sred prih Zaposleni'!F174</f>
        <v>0</v>
      </c>
      <c r="I44" s="218">
        <f t="shared" si="1"/>
        <v>0</v>
      </c>
      <c r="J44" s="196"/>
      <c r="K44" s="214"/>
    </row>
    <row r="45" spans="2:11" ht="12.75" customHeight="1">
      <c r="B45" s="210" t="s">
        <v>383</v>
      </c>
      <c r="C45" s="211">
        <v>514</v>
      </c>
      <c r="D45" s="463" t="s">
        <v>381</v>
      </c>
      <c r="E45" s="99"/>
      <c r="F45" s="243">
        <f>+'2 Zajed tr sred prih Zaposleni'!E175</f>
        <v>0</v>
      </c>
      <c r="G45" s="99"/>
      <c r="H45" s="239">
        <f>+'2 Zajed tr sred prih Zaposleni'!F175</f>
        <v>0</v>
      </c>
      <c r="I45" s="218">
        <f t="shared" si="1"/>
        <v>0</v>
      </c>
      <c r="J45" s="196"/>
      <c r="K45" s="214"/>
    </row>
    <row r="46" spans="2:11" ht="12.75" customHeight="1">
      <c r="B46" s="222" t="s">
        <v>384</v>
      </c>
      <c r="C46" s="223">
        <v>515</v>
      </c>
      <c r="D46" s="464" t="s">
        <v>382</v>
      </c>
      <c r="E46" s="99"/>
      <c r="F46" s="243">
        <f>+'2 Zajed tr sred prih Zaposleni'!E176</f>
        <v>0</v>
      </c>
      <c r="G46" s="99"/>
      <c r="H46" s="239">
        <f>+'2 Zajed tr sred prih Zaposleni'!F176</f>
        <v>0</v>
      </c>
      <c r="I46" s="218">
        <f t="shared" si="1"/>
        <v>0</v>
      </c>
      <c r="J46" s="196"/>
      <c r="K46" s="214"/>
    </row>
    <row r="47" spans="2:11" s="190" customFormat="1" ht="12.75" customHeight="1">
      <c r="B47" s="247" t="s">
        <v>181</v>
      </c>
      <c r="C47" s="248"/>
      <c r="D47" s="315" t="s">
        <v>200</v>
      </c>
      <c r="E47" s="202">
        <f>SUM(E48:E55)</f>
        <v>0</v>
      </c>
      <c r="F47" s="202">
        <f>SUM(F48:F55)</f>
        <v>0</v>
      </c>
      <c r="G47" s="202">
        <f>SUM(G48:G55)</f>
        <v>0</v>
      </c>
      <c r="H47" s="202">
        <f>SUM(H48:H55)</f>
        <v>0</v>
      </c>
      <c r="I47" s="203">
        <f>SUM(I48:I55)</f>
        <v>0</v>
      </c>
      <c r="J47" s="306"/>
      <c r="K47" s="306"/>
    </row>
    <row r="48" spans="2:11" ht="12.75" customHeight="1">
      <c r="B48" s="204" t="s">
        <v>219</v>
      </c>
      <c r="C48" s="205">
        <v>520</v>
      </c>
      <c r="D48" s="206" t="s">
        <v>252</v>
      </c>
      <c r="E48" s="175"/>
      <c r="F48" s="207">
        <f>+'2 Zajed tr sred prih Zaposleni'!E178</f>
        <v>0</v>
      </c>
      <c r="G48" s="175"/>
      <c r="H48" s="240">
        <f>+'2 Zajed tr sred prih Zaposleni'!F178</f>
        <v>0</v>
      </c>
      <c r="I48" s="208">
        <f aca="true" t="shared" si="2" ref="I48:I54">SUM(E48:H48)</f>
        <v>0</v>
      </c>
      <c r="J48" s="194"/>
      <c r="K48" s="214"/>
    </row>
    <row r="49" spans="2:11" ht="12.75" customHeight="1">
      <c r="B49" s="210" t="s">
        <v>220</v>
      </c>
      <c r="C49" s="211">
        <v>521</v>
      </c>
      <c r="D49" s="212" t="s">
        <v>253</v>
      </c>
      <c r="E49" s="21"/>
      <c r="F49" s="213">
        <f>+'2 Zajed tr sred prih Zaposleni'!E179</f>
        <v>0</v>
      </c>
      <c r="G49" s="21"/>
      <c r="H49" s="236">
        <f>+'2 Zajed tr sred prih Zaposleni'!F179</f>
        <v>0</v>
      </c>
      <c r="I49" s="209">
        <f t="shared" si="2"/>
        <v>0</v>
      </c>
      <c r="J49" s="194"/>
      <c r="K49" s="214"/>
    </row>
    <row r="50" spans="2:11" ht="12.75" customHeight="1">
      <c r="B50" s="210" t="s">
        <v>221</v>
      </c>
      <c r="C50" s="211">
        <v>522</v>
      </c>
      <c r="D50" s="212" t="s">
        <v>254</v>
      </c>
      <c r="E50" s="21"/>
      <c r="F50" s="213">
        <f>+'2 Zajed tr sred prih Zaposleni'!E180</f>
        <v>0</v>
      </c>
      <c r="G50" s="21"/>
      <c r="H50" s="236">
        <f>+'2 Zajed tr sred prih Zaposleni'!F180</f>
        <v>0</v>
      </c>
      <c r="I50" s="209">
        <f t="shared" si="2"/>
        <v>0</v>
      </c>
      <c r="J50" s="194"/>
      <c r="K50" s="214"/>
    </row>
    <row r="51" spans="2:11" ht="12.75" customHeight="1">
      <c r="B51" s="210" t="s">
        <v>231</v>
      </c>
      <c r="C51" s="211">
        <v>523</v>
      </c>
      <c r="D51" s="212" t="s">
        <v>255</v>
      </c>
      <c r="E51" s="21"/>
      <c r="F51" s="213">
        <f>+'2 Zajed tr sred prih Zaposleni'!E181</f>
        <v>0</v>
      </c>
      <c r="G51" s="21"/>
      <c r="H51" s="236">
        <f>+'2 Zajed tr sred prih Zaposleni'!F181</f>
        <v>0</v>
      </c>
      <c r="I51" s="209">
        <f t="shared" si="2"/>
        <v>0</v>
      </c>
      <c r="J51" s="194"/>
      <c r="K51" s="214"/>
    </row>
    <row r="52" spans="2:11" ht="12.75" customHeight="1">
      <c r="B52" s="210" t="s">
        <v>232</v>
      </c>
      <c r="C52" s="211">
        <v>524</v>
      </c>
      <c r="D52" s="212" t="s">
        <v>256</v>
      </c>
      <c r="E52" s="21"/>
      <c r="F52" s="213">
        <f>+'2 Zajed tr sred prih Zaposleni'!E182</f>
        <v>0</v>
      </c>
      <c r="G52" s="21"/>
      <c r="H52" s="236">
        <f>+'2 Zajed tr sred prih Zaposleni'!F182</f>
        <v>0</v>
      </c>
      <c r="I52" s="209">
        <f t="shared" si="2"/>
        <v>0</v>
      </c>
      <c r="J52" s="194"/>
      <c r="K52" s="214"/>
    </row>
    <row r="53" spans="2:11" ht="12.75" customHeight="1">
      <c r="B53" s="210" t="s">
        <v>233</v>
      </c>
      <c r="C53" s="211">
        <v>525</v>
      </c>
      <c r="D53" s="212" t="s">
        <v>257</v>
      </c>
      <c r="E53" s="21"/>
      <c r="F53" s="213">
        <f>+'2 Zajed tr sred prih Zaposleni'!E183</f>
        <v>0</v>
      </c>
      <c r="G53" s="21"/>
      <c r="H53" s="236">
        <f>+'2 Zajed tr sred prih Zaposleni'!F183</f>
        <v>0</v>
      </c>
      <c r="I53" s="209">
        <f t="shared" si="2"/>
        <v>0</v>
      </c>
      <c r="J53" s="194"/>
      <c r="K53" s="214"/>
    </row>
    <row r="54" spans="2:11" ht="12.75" customHeight="1">
      <c r="B54" s="210" t="s">
        <v>234</v>
      </c>
      <c r="C54" s="211">
        <v>526</v>
      </c>
      <c r="D54" s="212" t="s">
        <v>283</v>
      </c>
      <c r="E54" s="21"/>
      <c r="F54" s="213">
        <f>+'2 Zajed tr sred prih Zaposleni'!E184</f>
        <v>0</v>
      </c>
      <c r="G54" s="21"/>
      <c r="H54" s="236">
        <f>+'2 Zajed tr sred prih Zaposleni'!F184</f>
        <v>0</v>
      </c>
      <c r="I54" s="209">
        <f t="shared" si="2"/>
        <v>0</v>
      </c>
      <c r="J54" s="194"/>
      <c r="K54" s="214"/>
    </row>
    <row r="55" spans="2:11" s="190" customFormat="1" ht="12.75" customHeight="1">
      <c r="B55" s="228" t="s">
        <v>235</v>
      </c>
      <c r="C55" s="229">
        <v>529</v>
      </c>
      <c r="D55" s="230" t="s">
        <v>258</v>
      </c>
      <c r="E55" s="213">
        <f>SUM(E56:E65)</f>
        <v>0</v>
      </c>
      <c r="F55" s="213">
        <f>SUM(F56:F65)</f>
        <v>0</v>
      </c>
      <c r="G55" s="213">
        <f>SUM(G56:G65)</f>
        <v>0</v>
      </c>
      <c r="H55" s="213">
        <f>SUM(H56:H65)</f>
        <v>0</v>
      </c>
      <c r="I55" s="209">
        <f>SUM(I56:I65)</f>
        <v>0</v>
      </c>
      <c r="K55" s="306"/>
    </row>
    <row r="56" spans="2:11" ht="12.75" customHeight="1">
      <c r="B56" s="210" t="s">
        <v>72</v>
      </c>
      <c r="C56" s="211"/>
      <c r="D56" s="212" t="s">
        <v>62</v>
      </c>
      <c r="E56" s="21"/>
      <c r="F56" s="213">
        <f>+'2 Zajed tr sred prih Zaposleni'!E186</f>
        <v>0</v>
      </c>
      <c r="G56" s="21"/>
      <c r="H56" s="236">
        <f>+'2 Zajed tr sred prih Zaposleni'!F186</f>
        <v>0</v>
      </c>
      <c r="I56" s="209">
        <f aca="true" t="shared" si="3" ref="I56:I65">SUM(E56:H56)</f>
        <v>0</v>
      </c>
      <c r="J56" s="194"/>
      <c r="K56" s="214"/>
    </row>
    <row r="57" spans="2:11" ht="12.75" customHeight="1">
      <c r="B57" s="210" t="s">
        <v>73</v>
      </c>
      <c r="C57" s="211"/>
      <c r="D57" s="212" t="s">
        <v>63</v>
      </c>
      <c r="E57" s="21"/>
      <c r="F57" s="213">
        <f>+'2 Zajed tr sred prih Zaposleni'!E187</f>
        <v>0</v>
      </c>
      <c r="G57" s="21"/>
      <c r="H57" s="236">
        <f>+'2 Zajed tr sred prih Zaposleni'!F187</f>
        <v>0</v>
      </c>
      <c r="I57" s="209">
        <f t="shared" si="3"/>
        <v>0</v>
      </c>
      <c r="J57" s="194"/>
      <c r="K57" s="214"/>
    </row>
    <row r="58" spans="2:11" ht="12.75" customHeight="1">
      <c r="B58" s="210" t="s">
        <v>74</v>
      </c>
      <c r="C58" s="211"/>
      <c r="D58" s="212" t="s">
        <v>64</v>
      </c>
      <c r="E58" s="21"/>
      <c r="F58" s="213">
        <f>+'2 Zajed tr sred prih Zaposleni'!E188</f>
        <v>0</v>
      </c>
      <c r="G58" s="21"/>
      <c r="H58" s="236">
        <f>+'2 Zajed tr sred prih Zaposleni'!F188</f>
        <v>0</v>
      </c>
      <c r="I58" s="209">
        <f t="shared" si="3"/>
        <v>0</v>
      </c>
      <c r="J58" s="194"/>
      <c r="K58" s="214"/>
    </row>
    <row r="59" spans="2:11" ht="12.75" customHeight="1">
      <c r="B59" s="210" t="s">
        <v>75</v>
      </c>
      <c r="C59" s="211"/>
      <c r="D59" s="212" t="s">
        <v>65</v>
      </c>
      <c r="E59" s="21"/>
      <c r="F59" s="213">
        <f>+'2 Zajed tr sred prih Zaposleni'!E189</f>
        <v>0</v>
      </c>
      <c r="G59" s="21"/>
      <c r="H59" s="236">
        <f>+'2 Zajed tr sred prih Zaposleni'!F189</f>
        <v>0</v>
      </c>
      <c r="I59" s="209">
        <f t="shared" si="3"/>
        <v>0</v>
      </c>
      <c r="J59" s="194"/>
      <c r="K59" s="214"/>
    </row>
    <row r="60" spans="2:11" ht="12.75" customHeight="1">
      <c r="B60" s="210" t="s">
        <v>76</v>
      </c>
      <c r="C60" s="211"/>
      <c r="D60" s="212" t="s">
        <v>66</v>
      </c>
      <c r="E60" s="21"/>
      <c r="F60" s="213">
        <f>+'2 Zajed tr sred prih Zaposleni'!E190</f>
        <v>0</v>
      </c>
      <c r="G60" s="21"/>
      <c r="H60" s="236">
        <f>+'2 Zajed tr sred prih Zaposleni'!F190</f>
        <v>0</v>
      </c>
      <c r="I60" s="209">
        <f t="shared" si="3"/>
        <v>0</v>
      </c>
      <c r="J60" s="194"/>
      <c r="K60" s="214"/>
    </row>
    <row r="61" spans="2:11" ht="12.75" customHeight="1">
      <c r="B61" s="210" t="s">
        <v>77</v>
      </c>
      <c r="C61" s="211"/>
      <c r="D61" s="212" t="s">
        <v>67</v>
      </c>
      <c r="E61" s="21"/>
      <c r="F61" s="213">
        <f>+'2 Zajed tr sred prih Zaposleni'!E191</f>
        <v>0</v>
      </c>
      <c r="G61" s="21"/>
      <c r="H61" s="236">
        <f>+'2 Zajed tr sred prih Zaposleni'!F191</f>
        <v>0</v>
      </c>
      <c r="I61" s="209">
        <f t="shared" si="3"/>
        <v>0</v>
      </c>
      <c r="J61" s="194"/>
      <c r="K61" s="214"/>
    </row>
    <row r="62" spans="2:11" ht="12.75" customHeight="1">
      <c r="B62" s="210" t="s">
        <v>78</v>
      </c>
      <c r="C62" s="211"/>
      <c r="D62" s="212" t="s">
        <v>68</v>
      </c>
      <c r="E62" s="21"/>
      <c r="F62" s="213">
        <f>+'2 Zajed tr sred prih Zaposleni'!E192</f>
        <v>0</v>
      </c>
      <c r="G62" s="21"/>
      <c r="H62" s="236">
        <f>+'2 Zajed tr sred prih Zaposleni'!F192</f>
        <v>0</v>
      </c>
      <c r="I62" s="209">
        <f t="shared" si="3"/>
        <v>0</v>
      </c>
      <c r="J62" s="194"/>
      <c r="K62" s="214"/>
    </row>
    <row r="63" spans="2:11" ht="12.75" customHeight="1">
      <c r="B63" s="210" t="s">
        <v>79</v>
      </c>
      <c r="C63" s="211"/>
      <c r="D63" s="212" t="s">
        <v>69</v>
      </c>
      <c r="E63" s="21"/>
      <c r="F63" s="213">
        <f>+'2 Zajed tr sred prih Zaposleni'!E193</f>
        <v>0</v>
      </c>
      <c r="G63" s="21"/>
      <c r="H63" s="236">
        <f>+'2 Zajed tr sred prih Zaposleni'!F193</f>
        <v>0</v>
      </c>
      <c r="I63" s="209">
        <f t="shared" si="3"/>
        <v>0</v>
      </c>
      <c r="J63" s="194"/>
      <c r="K63" s="214"/>
    </row>
    <row r="64" spans="2:11" ht="12.75" customHeight="1">
      <c r="B64" s="210" t="s">
        <v>80</v>
      </c>
      <c r="C64" s="211"/>
      <c r="D64" s="212" t="s">
        <v>70</v>
      </c>
      <c r="E64" s="21"/>
      <c r="F64" s="213">
        <f>+'2 Zajed tr sred prih Zaposleni'!E194</f>
        <v>0</v>
      </c>
      <c r="G64" s="21"/>
      <c r="H64" s="236">
        <f>+'2 Zajed tr sred prih Zaposleni'!F194</f>
        <v>0</v>
      </c>
      <c r="I64" s="209">
        <f t="shared" si="3"/>
        <v>0</v>
      </c>
      <c r="J64" s="194"/>
      <c r="K64" s="214"/>
    </row>
    <row r="65" spans="2:11" ht="12.75" customHeight="1">
      <c r="B65" s="222" t="s">
        <v>81</v>
      </c>
      <c r="C65" s="223"/>
      <c r="D65" s="226" t="s">
        <v>71</v>
      </c>
      <c r="E65" s="176"/>
      <c r="F65" s="244">
        <f>+'2 Zajed tr sred prih Zaposleni'!E195</f>
        <v>0</v>
      </c>
      <c r="G65" s="176"/>
      <c r="H65" s="242">
        <f>+'2 Zajed tr sred prih Zaposleni'!F195</f>
        <v>0</v>
      </c>
      <c r="I65" s="209">
        <f t="shared" si="3"/>
        <v>0</v>
      </c>
      <c r="J65" s="194"/>
      <c r="K65" s="214"/>
    </row>
    <row r="66" spans="2:11" s="190" customFormat="1" ht="12.75" customHeight="1">
      <c r="B66" s="247" t="s">
        <v>182</v>
      </c>
      <c r="C66" s="248"/>
      <c r="D66" s="315" t="s">
        <v>201</v>
      </c>
      <c r="E66" s="202">
        <f>+E67+E68+E71+E72+E73+E74+E75+E76+E77</f>
        <v>0</v>
      </c>
      <c r="F66" s="202">
        <f>+F67+F68+F71+F72+F73+F74+F75+F76+F77</f>
        <v>0</v>
      </c>
      <c r="G66" s="202">
        <f>+G67+G68+G71+G72+G73+G74+G75+G76+G77</f>
        <v>0</v>
      </c>
      <c r="H66" s="202">
        <f>+H67+H68+H71+H72+H73+H74+H75+H76+H77</f>
        <v>0</v>
      </c>
      <c r="I66" s="203">
        <f>+I67+I68+I71+I72+I73+I74+I75+I76+I77</f>
        <v>0</v>
      </c>
      <c r="K66" s="306"/>
    </row>
    <row r="67" spans="2:11" ht="12.75" customHeight="1">
      <c r="B67" s="204" t="s">
        <v>223</v>
      </c>
      <c r="C67" s="205">
        <v>530</v>
      </c>
      <c r="D67" s="206" t="s">
        <v>260</v>
      </c>
      <c r="E67" s="175"/>
      <c r="F67" s="207">
        <f>+'2 Zajed tr sred prih Zaposleni'!E197</f>
        <v>0</v>
      </c>
      <c r="G67" s="175"/>
      <c r="H67" s="240">
        <f>+'2 Zajed tr sred prih Zaposleni'!F197</f>
        <v>0</v>
      </c>
      <c r="I67" s="208">
        <f>SUM(E67:H67)</f>
        <v>0</v>
      </c>
      <c r="J67" s="194"/>
      <c r="K67" s="214"/>
    </row>
    <row r="68" spans="2:11" s="190" customFormat="1" ht="12.75" customHeight="1">
      <c r="B68" s="228" t="s">
        <v>224</v>
      </c>
      <c r="C68" s="229">
        <v>531</v>
      </c>
      <c r="D68" s="230" t="s">
        <v>203</v>
      </c>
      <c r="E68" s="213">
        <f>SUM(E69:E70)</f>
        <v>0</v>
      </c>
      <c r="F68" s="213">
        <f>SUM(F69:F70)</f>
        <v>0</v>
      </c>
      <c r="G68" s="213">
        <f>SUM(G69:G70)</f>
        <v>0</v>
      </c>
      <c r="H68" s="213">
        <f>SUM(H69:H70)</f>
        <v>0</v>
      </c>
      <c r="I68" s="209">
        <f>SUM(I69:I70)</f>
        <v>0</v>
      </c>
      <c r="K68" s="306"/>
    </row>
    <row r="69" spans="2:11" ht="12.75" customHeight="1">
      <c r="B69" s="210" t="s">
        <v>111</v>
      </c>
      <c r="C69" s="211"/>
      <c r="D69" s="212" t="s">
        <v>113</v>
      </c>
      <c r="E69" s="21"/>
      <c r="F69" s="213">
        <f>+'2 Zajed tr sred prih Zaposleni'!E199</f>
        <v>0</v>
      </c>
      <c r="G69" s="21"/>
      <c r="H69" s="236">
        <f>+'2 Zajed tr sred prih Zaposleni'!F199</f>
        <v>0</v>
      </c>
      <c r="I69" s="209">
        <f aca="true" t="shared" si="4" ref="I69:I76">SUM(E69:H69)</f>
        <v>0</v>
      </c>
      <c r="J69" s="194"/>
      <c r="K69" s="214"/>
    </row>
    <row r="70" spans="2:11" ht="12.75" customHeight="1">
      <c r="B70" s="210" t="s">
        <v>112</v>
      </c>
      <c r="C70" s="211"/>
      <c r="D70" s="212" t="s">
        <v>114</v>
      </c>
      <c r="E70" s="21"/>
      <c r="F70" s="213">
        <f>+'2 Zajed tr sred prih Zaposleni'!E200</f>
        <v>0</v>
      </c>
      <c r="G70" s="21"/>
      <c r="H70" s="236">
        <f>+'2 Zajed tr sred prih Zaposleni'!F200</f>
        <v>0</v>
      </c>
      <c r="I70" s="209">
        <f t="shared" si="4"/>
        <v>0</v>
      </c>
      <c r="J70" s="194"/>
      <c r="K70" s="214"/>
    </row>
    <row r="71" spans="2:11" ht="12.75" customHeight="1">
      <c r="B71" s="210" t="s">
        <v>222</v>
      </c>
      <c r="C71" s="211">
        <v>532</v>
      </c>
      <c r="D71" s="212" t="s">
        <v>202</v>
      </c>
      <c r="E71" s="21"/>
      <c r="F71" s="213">
        <f>+'2 Zajed tr sred prih Zaposleni'!E201</f>
        <v>0</v>
      </c>
      <c r="G71" s="21"/>
      <c r="H71" s="236">
        <f>+'2 Zajed tr sred prih Zaposleni'!F201</f>
        <v>0</v>
      </c>
      <c r="I71" s="209">
        <f t="shared" si="4"/>
        <v>0</v>
      </c>
      <c r="J71" s="194"/>
      <c r="K71" s="214"/>
    </row>
    <row r="72" spans="2:11" ht="12.75" customHeight="1">
      <c r="B72" s="210" t="s">
        <v>225</v>
      </c>
      <c r="C72" s="211">
        <v>533</v>
      </c>
      <c r="D72" s="212" t="s">
        <v>204</v>
      </c>
      <c r="E72" s="21"/>
      <c r="F72" s="213">
        <f>+'2 Zajed tr sred prih Zaposleni'!E202</f>
        <v>0</v>
      </c>
      <c r="G72" s="21"/>
      <c r="H72" s="236">
        <f>+'2 Zajed tr sred prih Zaposleni'!F202</f>
        <v>0</v>
      </c>
      <c r="I72" s="209">
        <f t="shared" si="4"/>
        <v>0</v>
      </c>
      <c r="J72" s="194"/>
      <c r="K72" s="214"/>
    </row>
    <row r="73" spans="2:11" ht="12.75" customHeight="1">
      <c r="B73" s="210" t="s">
        <v>226</v>
      </c>
      <c r="C73" s="211">
        <v>534</v>
      </c>
      <c r="D73" s="212" t="s">
        <v>110</v>
      </c>
      <c r="E73" s="21"/>
      <c r="F73" s="213">
        <f>+'2 Zajed tr sred prih Zaposleni'!E203</f>
        <v>0</v>
      </c>
      <c r="G73" s="21"/>
      <c r="H73" s="236">
        <f>+'2 Zajed tr sred prih Zaposleni'!F203</f>
        <v>0</v>
      </c>
      <c r="I73" s="209">
        <f t="shared" si="4"/>
        <v>0</v>
      </c>
      <c r="J73" s="194"/>
      <c r="K73" s="214"/>
    </row>
    <row r="74" spans="2:11" ht="12.75" customHeight="1">
      <c r="B74" s="210" t="s">
        <v>237</v>
      </c>
      <c r="C74" s="211">
        <v>535</v>
      </c>
      <c r="D74" s="212" t="s">
        <v>205</v>
      </c>
      <c r="E74" s="21"/>
      <c r="F74" s="213">
        <f>+'2 Zajed tr sred prih Zaposleni'!E204</f>
        <v>0</v>
      </c>
      <c r="G74" s="21"/>
      <c r="H74" s="236">
        <f>+'2 Zajed tr sred prih Zaposleni'!F204</f>
        <v>0</v>
      </c>
      <c r="I74" s="209">
        <f t="shared" si="4"/>
        <v>0</v>
      </c>
      <c r="J74" s="194"/>
      <c r="K74" s="214"/>
    </row>
    <row r="75" spans="2:11" ht="12.75" customHeight="1">
      <c r="B75" s="210" t="s">
        <v>238</v>
      </c>
      <c r="C75" s="211">
        <v>536</v>
      </c>
      <c r="D75" s="212" t="s">
        <v>261</v>
      </c>
      <c r="E75" s="21"/>
      <c r="F75" s="213">
        <f>+'2 Zajed tr sred prih Zaposleni'!E205</f>
        <v>0</v>
      </c>
      <c r="G75" s="21"/>
      <c r="H75" s="236">
        <f>+'2 Zajed tr sred prih Zaposleni'!F205</f>
        <v>0</v>
      </c>
      <c r="I75" s="209">
        <f t="shared" si="4"/>
        <v>0</v>
      </c>
      <c r="J75" s="194"/>
      <c r="K75" s="214"/>
    </row>
    <row r="76" spans="2:11" ht="12.75" customHeight="1">
      <c r="B76" s="210" t="s">
        <v>239</v>
      </c>
      <c r="C76" s="211">
        <v>537</v>
      </c>
      <c r="D76" s="221" t="s">
        <v>147</v>
      </c>
      <c r="E76" s="21"/>
      <c r="F76" s="213">
        <f>+'2 Zajed tr sred prih Zaposleni'!E206</f>
        <v>0</v>
      </c>
      <c r="G76" s="21"/>
      <c r="H76" s="236">
        <f>+'2 Zajed tr sred prih Zaposleni'!F206</f>
        <v>0</v>
      </c>
      <c r="I76" s="209">
        <f t="shared" si="4"/>
        <v>0</v>
      </c>
      <c r="J76" s="194"/>
      <c r="K76" s="214"/>
    </row>
    <row r="77" spans="2:11" s="190" customFormat="1" ht="12.75" customHeight="1">
      <c r="B77" s="228" t="s">
        <v>148</v>
      </c>
      <c r="C77" s="229">
        <v>539</v>
      </c>
      <c r="D77" s="230" t="s">
        <v>262</v>
      </c>
      <c r="E77" s="213">
        <f>SUM(E78:E84)</f>
        <v>0</v>
      </c>
      <c r="F77" s="213">
        <f>SUM(F78:F84)</f>
        <v>0</v>
      </c>
      <c r="G77" s="213">
        <f>SUM(G78:G84)</f>
        <v>0</v>
      </c>
      <c r="H77" s="213">
        <f>SUM(H78:H84)</f>
        <v>0</v>
      </c>
      <c r="I77" s="209">
        <f>SUM(I78:I84)</f>
        <v>0</v>
      </c>
      <c r="K77" s="306"/>
    </row>
    <row r="78" spans="2:11" ht="12.75" customHeight="1">
      <c r="B78" s="210" t="s">
        <v>149</v>
      </c>
      <c r="C78" s="211"/>
      <c r="D78" s="212" t="s">
        <v>116</v>
      </c>
      <c r="E78" s="21"/>
      <c r="F78" s="213">
        <f>+'2 Zajed tr sred prih Zaposleni'!E208</f>
        <v>0</v>
      </c>
      <c r="G78" s="21"/>
      <c r="H78" s="236">
        <f>+'2 Zajed tr sred prih Zaposleni'!F208</f>
        <v>0</v>
      </c>
      <c r="I78" s="209">
        <f aca="true" t="shared" si="5" ref="I78:I84">SUM(E78:H78)</f>
        <v>0</v>
      </c>
      <c r="J78" s="194"/>
      <c r="K78" s="214"/>
    </row>
    <row r="79" spans="2:11" ht="12.75" customHeight="1">
      <c r="B79" s="210" t="s">
        <v>150</v>
      </c>
      <c r="C79" s="211"/>
      <c r="D79" s="212" t="s">
        <v>115</v>
      </c>
      <c r="E79" s="21"/>
      <c r="F79" s="213">
        <f>+'2 Zajed tr sred prih Zaposleni'!E209</f>
        <v>0</v>
      </c>
      <c r="G79" s="21"/>
      <c r="H79" s="236">
        <f>+'2 Zajed tr sred prih Zaposleni'!F209</f>
        <v>0</v>
      </c>
      <c r="I79" s="209">
        <f t="shared" si="5"/>
        <v>0</v>
      </c>
      <c r="J79" s="194"/>
      <c r="K79" s="214"/>
    </row>
    <row r="80" spans="2:11" ht="12.75" customHeight="1">
      <c r="B80" s="210" t="s">
        <v>151</v>
      </c>
      <c r="C80" s="211"/>
      <c r="D80" s="212" t="s">
        <v>117</v>
      </c>
      <c r="E80" s="21"/>
      <c r="F80" s="213">
        <f>+'2 Zajed tr sred prih Zaposleni'!E210</f>
        <v>0</v>
      </c>
      <c r="G80" s="21"/>
      <c r="H80" s="236">
        <f>+'2 Zajed tr sred prih Zaposleni'!F210</f>
        <v>0</v>
      </c>
      <c r="I80" s="209">
        <f t="shared" si="5"/>
        <v>0</v>
      </c>
      <c r="J80" s="194"/>
      <c r="K80" s="214"/>
    </row>
    <row r="81" spans="2:11" ht="12.75" customHeight="1">
      <c r="B81" s="210" t="s">
        <v>152</v>
      </c>
      <c r="C81" s="211"/>
      <c r="D81" s="212" t="s">
        <v>201</v>
      </c>
      <c r="E81" s="21"/>
      <c r="F81" s="213">
        <f>+'2 Zajed tr sred prih Zaposleni'!E211</f>
        <v>0</v>
      </c>
      <c r="G81" s="21"/>
      <c r="H81" s="236">
        <f>+'2 Zajed tr sred prih Zaposleni'!F211</f>
        <v>0</v>
      </c>
      <c r="I81" s="209">
        <f t="shared" si="5"/>
        <v>0</v>
      </c>
      <c r="J81" s="194"/>
      <c r="K81" s="214"/>
    </row>
    <row r="82" spans="2:11" ht="12.75" customHeight="1">
      <c r="B82" s="210" t="s">
        <v>153</v>
      </c>
      <c r="C82" s="211"/>
      <c r="D82" s="212" t="s">
        <v>118</v>
      </c>
      <c r="E82" s="21"/>
      <c r="F82" s="213">
        <f>+'2 Zajed tr sred prih Zaposleni'!E212</f>
        <v>0</v>
      </c>
      <c r="G82" s="21"/>
      <c r="H82" s="236">
        <f>+'2 Zajed tr sred prih Zaposleni'!F212</f>
        <v>0</v>
      </c>
      <c r="I82" s="209">
        <f t="shared" si="5"/>
        <v>0</v>
      </c>
      <c r="J82" s="194"/>
      <c r="K82" s="214"/>
    </row>
    <row r="83" spans="2:11" ht="12.75" customHeight="1">
      <c r="B83" s="210" t="s">
        <v>154</v>
      </c>
      <c r="C83" s="211"/>
      <c r="D83" s="212" t="s">
        <v>266</v>
      </c>
      <c r="E83" s="21"/>
      <c r="F83" s="213">
        <f>+'2 Zajed tr sred prih Zaposleni'!E213</f>
        <v>0</v>
      </c>
      <c r="G83" s="21"/>
      <c r="H83" s="236">
        <f>+'2 Zajed tr sred prih Zaposleni'!F213</f>
        <v>0</v>
      </c>
      <c r="I83" s="209">
        <f t="shared" si="5"/>
        <v>0</v>
      </c>
      <c r="J83" s="194"/>
      <c r="K83" s="214"/>
    </row>
    <row r="84" spans="2:11" ht="12.75" customHeight="1">
      <c r="B84" s="215" t="s">
        <v>155</v>
      </c>
      <c r="C84" s="216"/>
      <c r="D84" s="217" t="s">
        <v>119</v>
      </c>
      <c r="E84" s="99"/>
      <c r="F84" s="243">
        <f>+'2 Zajed tr sred prih Zaposleni'!E214</f>
        <v>0</v>
      </c>
      <c r="G84" s="99"/>
      <c r="H84" s="239">
        <f>+'2 Zajed tr sred prih Zaposleni'!F214</f>
        <v>0</v>
      </c>
      <c r="I84" s="218">
        <f t="shared" si="5"/>
        <v>0</v>
      </c>
      <c r="J84" s="194"/>
      <c r="K84" s="214"/>
    </row>
    <row r="85" spans="2:11" s="190" customFormat="1" ht="12.75" customHeight="1">
      <c r="B85" s="199">
        <v>4</v>
      </c>
      <c r="C85" s="248"/>
      <c r="D85" s="315" t="s">
        <v>206</v>
      </c>
      <c r="E85" s="202">
        <f>+E86+E91+E92+E97+E98+E99+E107+E108</f>
        <v>0</v>
      </c>
      <c r="F85" s="202">
        <f>+F86+F91+F92+F97+F98+F99+F107+F108</f>
        <v>0</v>
      </c>
      <c r="G85" s="202">
        <f>+G86+G91+G92+G97+G98+G99+G107+G108</f>
        <v>0</v>
      </c>
      <c r="H85" s="202">
        <f>+H86+H91+H92+H97+H98+H99+H107+H108</f>
        <v>0</v>
      </c>
      <c r="I85" s="203">
        <f>+I86+I91+I92+I97+I98+I99+I107+I108</f>
        <v>0</v>
      </c>
      <c r="K85" s="306"/>
    </row>
    <row r="86" spans="2:11" s="190" customFormat="1" ht="12.75" customHeight="1">
      <c r="B86" s="204" t="s">
        <v>303</v>
      </c>
      <c r="C86" s="234">
        <v>550</v>
      </c>
      <c r="D86" s="235" t="s">
        <v>207</v>
      </c>
      <c r="E86" s="207">
        <f>SUM(E87:E90)</f>
        <v>0</v>
      </c>
      <c r="F86" s="207">
        <f>SUM(F87:F90)</f>
        <v>0</v>
      </c>
      <c r="G86" s="207">
        <f>SUM(G87:G90)</f>
        <v>0</v>
      </c>
      <c r="H86" s="207">
        <f>SUM(H87:H90)</f>
        <v>0</v>
      </c>
      <c r="I86" s="208">
        <f>SUM(I87:I90)</f>
        <v>0</v>
      </c>
      <c r="K86" s="306"/>
    </row>
    <row r="87" spans="2:11" ht="12.75" customHeight="1">
      <c r="B87" s="204" t="s">
        <v>5</v>
      </c>
      <c r="C87" s="205"/>
      <c r="D87" s="206" t="s">
        <v>120</v>
      </c>
      <c r="E87" s="175"/>
      <c r="F87" s="207">
        <f>+'2 Zajed tr sred prih Zaposleni'!E217</f>
        <v>0</v>
      </c>
      <c r="G87" s="175"/>
      <c r="H87" s="240">
        <f>+'2 Zajed tr sred prih Zaposleni'!F217</f>
        <v>0</v>
      </c>
      <c r="I87" s="208">
        <f>SUM(E87:H87)</f>
        <v>0</v>
      </c>
      <c r="J87" s="194"/>
      <c r="K87" s="214"/>
    </row>
    <row r="88" spans="2:11" ht="12.75" customHeight="1">
      <c r="B88" s="204" t="s">
        <v>6</v>
      </c>
      <c r="C88" s="205"/>
      <c r="D88" s="206" t="s">
        <v>121</v>
      </c>
      <c r="E88" s="175"/>
      <c r="F88" s="207">
        <f>+'2 Zajed tr sred prih Zaposleni'!E218</f>
        <v>0</v>
      </c>
      <c r="G88" s="175"/>
      <c r="H88" s="240">
        <f>+'2 Zajed tr sred prih Zaposleni'!F218</f>
        <v>0</v>
      </c>
      <c r="I88" s="208">
        <f>SUM(E88:H88)</f>
        <v>0</v>
      </c>
      <c r="J88" s="194"/>
      <c r="K88" s="214"/>
    </row>
    <row r="89" spans="2:11" ht="12.75" customHeight="1">
      <c r="B89" s="204" t="s">
        <v>7</v>
      </c>
      <c r="C89" s="205"/>
      <c r="D89" s="206" t="s">
        <v>122</v>
      </c>
      <c r="E89" s="175"/>
      <c r="F89" s="207">
        <f>+'2 Zajed tr sred prih Zaposleni'!E219</f>
        <v>0</v>
      </c>
      <c r="G89" s="175"/>
      <c r="H89" s="240">
        <f>+'2 Zajed tr sred prih Zaposleni'!F219</f>
        <v>0</v>
      </c>
      <c r="I89" s="208">
        <f>SUM(E89:H89)</f>
        <v>0</v>
      </c>
      <c r="J89" s="194"/>
      <c r="K89" s="214"/>
    </row>
    <row r="90" spans="2:11" ht="12.75" customHeight="1">
      <c r="B90" s="204" t="s">
        <v>8</v>
      </c>
      <c r="C90" s="205"/>
      <c r="D90" s="206" t="s">
        <v>123</v>
      </c>
      <c r="E90" s="175"/>
      <c r="F90" s="207">
        <f>+'2 Zajed tr sred prih Zaposleni'!E220</f>
        <v>0</v>
      </c>
      <c r="G90" s="175"/>
      <c r="H90" s="240">
        <f>+'2 Zajed tr sred prih Zaposleni'!F220</f>
        <v>0</v>
      </c>
      <c r="I90" s="208">
        <f>SUM(E90:H90)</f>
        <v>0</v>
      </c>
      <c r="J90" s="194"/>
      <c r="K90" s="214"/>
    </row>
    <row r="91" spans="2:11" ht="12.75" customHeight="1">
      <c r="B91" s="210" t="s">
        <v>304</v>
      </c>
      <c r="C91" s="211">
        <v>551</v>
      </c>
      <c r="D91" s="212" t="s">
        <v>208</v>
      </c>
      <c r="E91" s="21"/>
      <c r="F91" s="213">
        <f>+'2 Zajed tr sred prih Zaposleni'!E221</f>
        <v>0</v>
      </c>
      <c r="G91" s="21"/>
      <c r="H91" s="236">
        <f>+'2 Zajed tr sred prih Zaposleni'!F221</f>
        <v>0</v>
      </c>
      <c r="I91" s="209">
        <f>SUM(E91:H91)</f>
        <v>0</v>
      </c>
      <c r="J91" s="194"/>
      <c r="K91" s="214"/>
    </row>
    <row r="92" spans="2:11" s="190" customFormat="1" ht="12.75" customHeight="1">
      <c r="B92" s="210" t="s">
        <v>9</v>
      </c>
      <c r="C92" s="229">
        <v>552</v>
      </c>
      <c r="D92" s="230" t="s">
        <v>209</v>
      </c>
      <c r="E92" s="213">
        <f>SUM(E93:E96)</f>
        <v>0</v>
      </c>
      <c r="F92" s="213">
        <f>SUM(F93:F96)</f>
        <v>0</v>
      </c>
      <c r="G92" s="213">
        <f>SUM(G93:G96)</f>
        <v>0</v>
      </c>
      <c r="H92" s="213">
        <f>SUM(H93:H96)</f>
        <v>0</v>
      </c>
      <c r="I92" s="209">
        <f>SUM(I93:I96)</f>
        <v>0</v>
      </c>
      <c r="K92" s="306"/>
    </row>
    <row r="93" spans="2:11" ht="12.75" customHeight="1">
      <c r="B93" s="210" t="s">
        <v>10</v>
      </c>
      <c r="C93" s="211"/>
      <c r="D93" s="212" t="s">
        <v>124</v>
      </c>
      <c r="E93" s="21"/>
      <c r="F93" s="213">
        <f>+'2 Zajed tr sred prih Zaposleni'!E223</f>
        <v>0</v>
      </c>
      <c r="G93" s="21"/>
      <c r="H93" s="236">
        <f>+'2 Zajed tr sred prih Zaposleni'!F223</f>
        <v>0</v>
      </c>
      <c r="I93" s="209">
        <f aca="true" t="shared" si="6" ref="I93:I98">SUM(E93:H93)</f>
        <v>0</v>
      </c>
      <c r="J93" s="194"/>
      <c r="K93" s="214"/>
    </row>
    <row r="94" spans="2:11" ht="12.75" customHeight="1">
      <c r="B94" s="210" t="s">
        <v>11</v>
      </c>
      <c r="C94" s="211"/>
      <c r="D94" s="212" t="s">
        <v>125</v>
      </c>
      <c r="E94" s="21"/>
      <c r="F94" s="213">
        <f>+'2 Zajed tr sred prih Zaposleni'!E224</f>
        <v>0</v>
      </c>
      <c r="G94" s="21"/>
      <c r="H94" s="236">
        <f>+'2 Zajed tr sred prih Zaposleni'!F224</f>
        <v>0</v>
      </c>
      <c r="I94" s="209">
        <f t="shared" si="6"/>
        <v>0</v>
      </c>
      <c r="J94" s="194"/>
      <c r="K94" s="214"/>
    </row>
    <row r="95" spans="2:11" ht="12.75" customHeight="1">
      <c r="B95" s="210" t="s">
        <v>12</v>
      </c>
      <c r="C95" s="211"/>
      <c r="D95" s="212" t="s">
        <v>126</v>
      </c>
      <c r="E95" s="21"/>
      <c r="F95" s="213">
        <f>+'2 Zajed tr sred prih Zaposleni'!E225</f>
        <v>0</v>
      </c>
      <c r="G95" s="21"/>
      <c r="H95" s="236">
        <f>+'2 Zajed tr sred prih Zaposleni'!F225</f>
        <v>0</v>
      </c>
      <c r="I95" s="209">
        <f t="shared" si="6"/>
        <v>0</v>
      </c>
      <c r="J95" s="194"/>
      <c r="K95" s="214"/>
    </row>
    <row r="96" spans="2:11" ht="12.75" customHeight="1">
      <c r="B96" s="210" t="s">
        <v>13</v>
      </c>
      <c r="C96" s="211"/>
      <c r="D96" s="212" t="s">
        <v>127</v>
      </c>
      <c r="E96" s="21"/>
      <c r="F96" s="213">
        <f>+'2 Zajed tr sred prih Zaposleni'!E226</f>
        <v>0</v>
      </c>
      <c r="G96" s="21"/>
      <c r="H96" s="236">
        <f>+'2 Zajed tr sred prih Zaposleni'!F226</f>
        <v>0</v>
      </c>
      <c r="I96" s="209">
        <f t="shared" si="6"/>
        <v>0</v>
      </c>
      <c r="J96" s="194"/>
      <c r="K96" s="214"/>
    </row>
    <row r="97" spans="2:11" ht="12.75" customHeight="1">
      <c r="B97" s="210" t="s">
        <v>14</v>
      </c>
      <c r="C97" s="211">
        <v>553</v>
      </c>
      <c r="D97" s="212" t="s">
        <v>210</v>
      </c>
      <c r="E97" s="21"/>
      <c r="F97" s="213">
        <f>+'2 Zajed tr sred prih Zaposleni'!E227</f>
        <v>0</v>
      </c>
      <c r="G97" s="21"/>
      <c r="H97" s="236">
        <f>+'2 Zajed tr sred prih Zaposleni'!F227</f>
        <v>0</v>
      </c>
      <c r="I97" s="209">
        <f t="shared" si="6"/>
        <v>0</v>
      </c>
      <c r="J97" s="194"/>
      <c r="K97" s="214"/>
    </row>
    <row r="98" spans="2:11" ht="12.75" customHeight="1">
      <c r="B98" s="210" t="s">
        <v>28</v>
      </c>
      <c r="C98" s="211">
        <v>554</v>
      </c>
      <c r="D98" s="212" t="s">
        <v>263</v>
      </c>
      <c r="E98" s="21"/>
      <c r="F98" s="213">
        <f>+'2 Zajed tr sred prih Zaposleni'!E228</f>
        <v>0</v>
      </c>
      <c r="G98" s="21"/>
      <c r="H98" s="236">
        <f>+'2 Zajed tr sred prih Zaposleni'!F228</f>
        <v>0</v>
      </c>
      <c r="I98" s="209">
        <f t="shared" si="6"/>
        <v>0</v>
      </c>
      <c r="J98" s="194"/>
      <c r="K98" s="214"/>
    </row>
    <row r="99" spans="2:11" ht="12.75" customHeight="1">
      <c r="B99" s="210" t="s">
        <v>15</v>
      </c>
      <c r="C99" s="211">
        <v>555</v>
      </c>
      <c r="D99" s="212" t="s">
        <v>264</v>
      </c>
      <c r="E99" s="213">
        <f>SUM(E100:E106)</f>
        <v>0</v>
      </c>
      <c r="F99" s="213">
        <f>SUM(F100:F106)</f>
        <v>0</v>
      </c>
      <c r="G99" s="213">
        <f>SUM(G100:G106)</f>
        <v>0</v>
      </c>
      <c r="H99" s="213">
        <f>SUM(H100:H106)</f>
        <v>0</v>
      </c>
      <c r="I99" s="209">
        <f>SUM(I100:I106)</f>
        <v>0</v>
      </c>
      <c r="J99" s="194"/>
      <c r="K99" s="214"/>
    </row>
    <row r="100" spans="2:11" ht="12.75" customHeight="1">
      <c r="B100" s="210" t="s">
        <v>16</v>
      </c>
      <c r="C100" s="227"/>
      <c r="D100" s="220" t="s">
        <v>284</v>
      </c>
      <c r="E100" s="21"/>
      <c r="F100" s="213">
        <f>+'2 Zajed tr sred prih Zaposleni'!E230</f>
        <v>0</v>
      </c>
      <c r="G100" s="21"/>
      <c r="H100" s="236">
        <f>+'2 Zajed tr sred prih Zaposleni'!F230</f>
        <v>0</v>
      </c>
      <c r="I100" s="209">
        <f aca="true" t="shared" si="7" ref="I100:I107">SUM(E100:H100)</f>
        <v>0</v>
      </c>
      <c r="J100" s="194"/>
      <c r="K100" s="214"/>
    </row>
    <row r="101" spans="2:11" ht="12.75" customHeight="1">
      <c r="B101" s="210" t="s">
        <v>17</v>
      </c>
      <c r="C101" s="227"/>
      <c r="D101" s="220" t="s">
        <v>128</v>
      </c>
      <c r="E101" s="21"/>
      <c r="F101" s="213">
        <f>+'2 Zajed tr sred prih Zaposleni'!E231</f>
        <v>0</v>
      </c>
      <c r="G101" s="21"/>
      <c r="H101" s="236">
        <f>+'2 Zajed tr sred prih Zaposleni'!F231</f>
        <v>0</v>
      </c>
      <c r="I101" s="209">
        <f t="shared" si="7"/>
        <v>0</v>
      </c>
      <c r="J101" s="194"/>
      <c r="K101" s="214"/>
    </row>
    <row r="102" spans="2:11" ht="12.75" customHeight="1">
      <c r="B102" s="210" t="s">
        <v>18</v>
      </c>
      <c r="C102" s="227"/>
      <c r="D102" s="220" t="s">
        <v>130</v>
      </c>
      <c r="E102" s="21"/>
      <c r="F102" s="213">
        <f>+'2 Zajed tr sred prih Zaposleni'!E232</f>
        <v>0</v>
      </c>
      <c r="G102" s="21"/>
      <c r="H102" s="236">
        <f>+'2 Zajed tr sred prih Zaposleni'!F232</f>
        <v>0</v>
      </c>
      <c r="I102" s="209">
        <f t="shared" si="7"/>
        <v>0</v>
      </c>
      <c r="J102" s="194"/>
      <c r="K102" s="214"/>
    </row>
    <row r="103" spans="2:11" ht="12.75" customHeight="1">
      <c r="B103" s="210" t="s">
        <v>19</v>
      </c>
      <c r="C103" s="227"/>
      <c r="D103" s="220" t="s">
        <v>131</v>
      </c>
      <c r="E103" s="21"/>
      <c r="F103" s="213">
        <f>+'2 Zajed tr sred prih Zaposleni'!E233</f>
        <v>0</v>
      </c>
      <c r="G103" s="21"/>
      <c r="H103" s="236">
        <f>+'2 Zajed tr sred prih Zaposleni'!F233</f>
        <v>0</v>
      </c>
      <c r="I103" s="209">
        <f t="shared" si="7"/>
        <v>0</v>
      </c>
      <c r="J103" s="194"/>
      <c r="K103" s="214"/>
    </row>
    <row r="104" spans="2:11" ht="12.75" customHeight="1">
      <c r="B104" s="210" t="s">
        <v>29</v>
      </c>
      <c r="C104" s="227"/>
      <c r="D104" s="220" t="s">
        <v>132</v>
      </c>
      <c r="E104" s="21"/>
      <c r="F104" s="213">
        <f>+'2 Zajed tr sred prih Zaposleni'!E234</f>
        <v>0</v>
      </c>
      <c r="G104" s="21"/>
      <c r="H104" s="236">
        <f>+'2 Zajed tr sred prih Zaposleni'!F234</f>
        <v>0</v>
      </c>
      <c r="I104" s="209">
        <f t="shared" si="7"/>
        <v>0</v>
      </c>
      <c r="J104" s="194"/>
      <c r="K104" s="214"/>
    </row>
    <row r="105" spans="2:11" ht="12.75" customHeight="1">
      <c r="B105" s="210" t="s">
        <v>20</v>
      </c>
      <c r="C105" s="227"/>
      <c r="D105" s="220" t="s">
        <v>129</v>
      </c>
      <c r="E105" s="21"/>
      <c r="F105" s="213">
        <f>+'2 Zajed tr sred prih Zaposleni'!E235</f>
        <v>0</v>
      </c>
      <c r="G105" s="21"/>
      <c r="H105" s="236">
        <f>+'2 Zajed tr sred prih Zaposleni'!F235</f>
        <v>0</v>
      </c>
      <c r="I105" s="209">
        <f t="shared" si="7"/>
        <v>0</v>
      </c>
      <c r="J105" s="194"/>
      <c r="K105" s="214"/>
    </row>
    <row r="106" spans="2:11" ht="12.75" customHeight="1">
      <c r="B106" s="210" t="s">
        <v>21</v>
      </c>
      <c r="C106" s="227"/>
      <c r="D106" s="194" t="s">
        <v>285</v>
      </c>
      <c r="E106" s="21"/>
      <c r="F106" s="213">
        <f>+'2 Zajed tr sred prih Zaposleni'!E236</f>
        <v>0</v>
      </c>
      <c r="G106" s="21"/>
      <c r="H106" s="236">
        <f>+'2 Zajed tr sred prih Zaposleni'!F236</f>
        <v>0</v>
      </c>
      <c r="I106" s="209">
        <f t="shared" si="7"/>
        <v>0</v>
      </c>
      <c r="J106" s="194"/>
      <c r="K106" s="214"/>
    </row>
    <row r="107" spans="2:11" ht="12.75" customHeight="1">
      <c r="B107" s="210" t="s">
        <v>22</v>
      </c>
      <c r="C107" s="211">
        <v>556</v>
      </c>
      <c r="D107" s="212" t="s">
        <v>265</v>
      </c>
      <c r="E107" s="21"/>
      <c r="F107" s="213">
        <f>+'2 Zajed tr sred prih Zaposleni'!E237</f>
        <v>0</v>
      </c>
      <c r="G107" s="21"/>
      <c r="H107" s="236">
        <f>+'2 Zajed tr sred prih Zaposleni'!F237</f>
        <v>0</v>
      </c>
      <c r="I107" s="209">
        <f t="shared" si="7"/>
        <v>0</v>
      </c>
      <c r="J107" s="194"/>
      <c r="K107" s="214"/>
    </row>
    <row r="108" spans="2:11" ht="12.75" customHeight="1">
      <c r="B108" s="210" t="s">
        <v>23</v>
      </c>
      <c r="C108" s="211">
        <v>559</v>
      </c>
      <c r="D108" s="212" t="s">
        <v>211</v>
      </c>
      <c r="E108" s="213">
        <f>SUM(E109:E112)</f>
        <v>0</v>
      </c>
      <c r="F108" s="213">
        <f>SUM(F109:F112)</f>
        <v>0</v>
      </c>
      <c r="G108" s="213">
        <f>SUM(G109:G112)</f>
        <v>0</v>
      </c>
      <c r="H108" s="213">
        <f>SUM(H109:H112)</f>
        <v>0</v>
      </c>
      <c r="I108" s="209">
        <f>SUM(I109:I112)</f>
        <v>0</v>
      </c>
      <c r="J108" s="194"/>
      <c r="K108" s="214"/>
    </row>
    <row r="109" spans="2:11" ht="12.75" customHeight="1">
      <c r="B109" s="210" t="s">
        <v>24</v>
      </c>
      <c r="C109" s="211"/>
      <c r="D109" s="212" t="s">
        <v>133</v>
      </c>
      <c r="E109" s="390"/>
      <c r="F109" s="213">
        <f>+'2 Zajed tr sred prih Zaposleni'!E239</f>
        <v>0</v>
      </c>
      <c r="G109" s="390"/>
      <c r="H109" s="236">
        <f>+'2 Zajed tr sred prih Zaposleni'!F239</f>
        <v>0</v>
      </c>
      <c r="I109" s="209">
        <f>SUM(E109:H109)</f>
        <v>0</v>
      </c>
      <c r="J109" s="194"/>
      <c r="K109" s="371"/>
    </row>
    <row r="110" spans="2:11" ht="12.75" customHeight="1">
      <c r="B110" s="210" t="s">
        <v>25</v>
      </c>
      <c r="C110" s="211"/>
      <c r="D110" s="212" t="s">
        <v>134</v>
      </c>
      <c r="E110" s="21"/>
      <c r="F110" s="213">
        <f>+'2 Zajed tr sred prih Zaposleni'!E240</f>
        <v>0</v>
      </c>
      <c r="G110" s="21"/>
      <c r="H110" s="236">
        <f>+'2 Zajed tr sred prih Zaposleni'!F240</f>
        <v>0</v>
      </c>
      <c r="I110" s="209">
        <f>SUM(E110:H110)</f>
        <v>0</v>
      </c>
      <c r="J110" s="194"/>
      <c r="K110" s="214"/>
    </row>
    <row r="111" spans="2:11" ht="12.75" customHeight="1">
      <c r="B111" s="210" t="s">
        <v>26</v>
      </c>
      <c r="C111" s="211"/>
      <c r="D111" s="212" t="s">
        <v>286</v>
      </c>
      <c r="E111" s="21"/>
      <c r="F111" s="213">
        <f>+'2 Zajed tr sred prih Zaposleni'!E241</f>
        <v>0</v>
      </c>
      <c r="G111" s="21"/>
      <c r="H111" s="236">
        <f>+'2 Zajed tr sred prih Zaposleni'!F241</f>
        <v>0</v>
      </c>
      <c r="I111" s="209">
        <f>SUM(E111:H111)</f>
        <v>0</v>
      </c>
      <c r="J111" s="194"/>
      <c r="K111" s="214"/>
    </row>
    <row r="112" spans="2:11" ht="12.75" customHeight="1">
      <c r="B112" s="237" t="s">
        <v>27</v>
      </c>
      <c r="C112" s="229"/>
      <c r="D112" s="230" t="s">
        <v>211</v>
      </c>
      <c r="E112" s="21"/>
      <c r="F112" s="213">
        <f>+'2 Zajed tr sred prih Zaposleni'!E242</f>
        <v>0</v>
      </c>
      <c r="G112" s="21"/>
      <c r="H112" s="236">
        <f>+'2 Zajed tr sred prih Zaposleni'!F242</f>
        <v>0</v>
      </c>
      <c r="I112" s="209">
        <f>SUM(E112:H112)</f>
        <v>0</v>
      </c>
      <c r="J112" s="194"/>
      <c r="K112" s="214"/>
    </row>
    <row r="113" spans="2:11" ht="25.5">
      <c r="B113" s="246">
        <v>5</v>
      </c>
      <c r="C113" s="200"/>
      <c r="D113" s="201" t="s">
        <v>164</v>
      </c>
      <c r="E113" s="245"/>
      <c r="F113" s="202">
        <f>+'2 Zajed tr sred prih Zaposleni'!E243</f>
        <v>0</v>
      </c>
      <c r="G113" s="245"/>
      <c r="H113" s="250">
        <f>+'2 Zajed tr sred prih Zaposleni'!F243</f>
        <v>0</v>
      </c>
      <c r="I113" s="203">
        <f>SUM(E113:H113)</f>
        <v>0</v>
      </c>
      <c r="J113" s="194"/>
      <c r="K113" s="214"/>
    </row>
    <row r="114" spans="2:13" ht="12.75" customHeight="1" thickBot="1">
      <c r="B114" s="280" t="s">
        <v>183</v>
      </c>
      <c r="C114" s="281"/>
      <c r="D114" s="282" t="s">
        <v>163</v>
      </c>
      <c r="E114" s="283">
        <f>E14+E47+E66+E113+E85</f>
        <v>0</v>
      </c>
      <c r="F114" s="283">
        <f>F14+F47+F66+F113+F85</f>
        <v>0</v>
      </c>
      <c r="G114" s="283">
        <f>G14+G47+G66+G113+G85</f>
        <v>0</v>
      </c>
      <c r="H114" s="283">
        <f>H14+H47+H66+H113+H85</f>
        <v>0</v>
      </c>
      <c r="I114" s="286">
        <f>I14+I47+I66+I113+I85</f>
        <v>0</v>
      </c>
      <c r="J114" s="214"/>
      <c r="K114" s="214"/>
      <c r="M114" s="214"/>
    </row>
    <row r="115" spans="2:13" ht="12.75" customHeight="1" thickTop="1">
      <c r="B115" s="284"/>
      <c r="C115" s="284"/>
      <c r="D115" s="284"/>
      <c r="E115" s="310"/>
      <c r="F115" s="310">
        <f>E116-E115</f>
        <v>0</v>
      </c>
      <c r="G115" s="284"/>
      <c r="H115" s="284"/>
      <c r="I115" s="312"/>
      <c r="J115" s="194"/>
      <c r="M115" s="214"/>
    </row>
    <row r="116" spans="2:10" ht="12.75" customHeight="1">
      <c r="B116" s="285"/>
      <c r="C116" s="285"/>
      <c r="D116" s="285"/>
      <c r="E116" s="311"/>
      <c r="F116" s="285"/>
      <c r="G116" s="285"/>
      <c r="H116" s="285"/>
      <c r="I116" s="313"/>
      <c r="J116" s="194"/>
    </row>
    <row r="117" ht="12.75"/>
  </sheetData>
  <sheetProtection formatCells="0" formatColumns="0" selectLockedCells="1"/>
  <mergeCells count="8">
    <mergeCell ref="G12:H12"/>
    <mergeCell ref="B7:I7"/>
    <mergeCell ref="E11:I11"/>
    <mergeCell ref="B11:B13"/>
    <mergeCell ref="C11:C13"/>
    <mergeCell ref="D11:D13"/>
    <mergeCell ref="E12:F12"/>
    <mergeCell ref="B10:H1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3" horizontalDpi="600" verticalDpi="600" orientation="portrait" paperSize="9" scale="46" r:id="rId1"/>
  <headerFooter alignWithMargins="0">
    <oddFooter>&amp;R&amp;"Arial Narrow,Regular"Страна &amp;P од &amp;N</oddFooter>
  </headerFooter>
  <rowBreaks count="1" manualBreakCount="1">
    <brk id="115" max="10" man="1"/>
  </rowBreaks>
  <ignoredErrors>
    <ignoredError sqref="G34 E3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.28125" style="402" customWidth="1"/>
    <col min="2" max="2" width="6.140625" style="417" customWidth="1"/>
    <col min="3" max="3" width="64.421875" style="402" customWidth="1"/>
    <col min="4" max="5" width="18.7109375" style="402" customWidth="1"/>
    <col min="6" max="6" width="11.57421875" style="402" customWidth="1"/>
    <col min="7" max="17" width="9.140625" style="402" customWidth="1"/>
    <col min="18" max="18" width="10.7109375" style="402" customWidth="1"/>
    <col min="19" max="16384" width="9.140625" style="402" customWidth="1"/>
  </cols>
  <sheetData>
    <row r="1" spans="1:10" ht="12.75">
      <c r="A1" s="19" t="s">
        <v>302</v>
      </c>
      <c r="B1" s="19"/>
      <c r="C1" s="400"/>
      <c r="D1" s="401"/>
      <c r="E1" s="401"/>
      <c r="F1" s="401"/>
      <c r="G1" s="401"/>
      <c r="H1" s="401"/>
      <c r="I1" s="401"/>
      <c r="J1" s="401"/>
    </row>
    <row r="2" spans="1:10" ht="12.75">
      <c r="A2" s="19"/>
      <c r="B2" s="19"/>
      <c r="C2" s="400"/>
      <c r="D2" s="401"/>
      <c r="E2" s="401"/>
      <c r="F2" s="401"/>
      <c r="G2" s="401"/>
      <c r="H2" s="401"/>
      <c r="I2" s="401"/>
      <c r="J2" s="401"/>
    </row>
    <row r="3" spans="1:10" ht="12.75">
      <c r="A3" s="10"/>
      <c r="B3" s="13" t="str">
        <f>+CONCATENATE('Poc. strana'!$A$15," ",'Poc. strana'!$C$15)</f>
        <v>Назив енергетског субјекта: </v>
      </c>
      <c r="C3" s="403"/>
      <c r="D3" s="404"/>
      <c r="E3" s="404"/>
      <c r="F3" s="405"/>
      <c r="G3" s="405"/>
      <c r="H3" s="405"/>
      <c r="I3" s="405"/>
      <c r="J3" s="405"/>
    </row>
    <row r="4" spans="1:10" ht="12.75">
      <c r="A4" s="84"/>
      <c r="B4" s="13" t="str">
        <f>+CONCATENATE('Poc. strana'!$A$12," ",'Poc. strana'!$B$12)</f>
        <v>Енергетска делатност: Дистрибуција електричне енергије и управљање затвореним дистрибутивним системом</v>
      </c>
      <c r="C4" s="403"/>
      <c r="D4" s="404"/>
      <c r="E4" s="404"/>
      <c r="F4" s="405"/>
      <c r="G4" s="405"/>
      <c r="H4" s="405"/>
      <c r="I4" s="405"/>
      <c r="J4" s="405"/>
    </row>
    <row r="5" spans="1:10" ht="12.75">
      <c r="A5" s="84"/>
      <c r="B5" s="13" t="str">
        <f>+CONCATENATE('Poc. strana'!$A$29," ",'Poc. strana'!$C$29)</f>
        <v>Датум обраде: </v>
      </c>
      <c r="C5" s="403"/>
      <c r="D5" s="404"/>
      <c r="E5" s="404"/>
      <c r="F5" s="405"/>
      <c r="G5" s="405"/>
      <c r="H5" s="405"/>
      <c r="I5" s="405"/>
      <c r="J5" s="405"/>
    </row>
    <row r="6" spans="1:10" ht="12.75">
      <c r="A6" s="407"/>
      <c r="B6" s="403"/>
      <c r="C6" s="406"/>
      <c r="D6" s="406"/>
      <c r="E6" s="406"/>
      <c r="F6" s="405"/>
      <c r="G6" s="405"/>
      <c r="H6" s="405"/>
      <c r="I6" s="405"/>
      <c r="J6" s="405"/>
    </row>
    <row r="7" spans="1:18" ht="12.75" customHeight="1">
      <c r="A7" s="408"/>
      <c r="B7" s="635" t="s">
        <v>449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</row>
    <row r="8" spans="1:10" ht="12.75">
      <c r="A8" s="408"/>
      <c r="B8" s="409"/>
      <c r="C8" s="409"/>
      <c r="D8" s="409"/>
      <c r="E8" s="409"/>
      <c r="F8" s="409"/>
      <c r="G8" s="408"/>
      <c r="H8" s="408"/>
      <c r="I8" s="408"/>
      <c r="J8" s="408"/>
    </row>
    <row r="9" spans="2:5" ht="13.5" thickBot="1">
      <c r="B9" s="636"/>
      <c r="C9" s="637"/>
      <c r="D9" s="571" t="s">
        <v>323</v>
      </c>
      <c r="E9" s="572"/>
    </row>
    <row r="10" spans="2:6" s="410" customFormat="1" ht="13.5" thickTop="1">
      <c r="B10" s="411"/>
      <c r="C10" s="573" t="s">
        <v>213</v>
      </c>
      <c r="D10" s="574" t="str">
        <f>CONCATENATE("Остварење ",'Poc. strana'!C19)</f>
        <v>Остварење 2018</v>
      </c>
      <c r="E10" s="575"/>
      <c r="F10"/>
    </row>
    <row r="11" spans="2:6" ht="13.5" thickBot="1">
      <c r="B11" s="412"/>
      <c r="C11" s="413" t="s">
        <v>445</v>
      </c>
      <c r="D11" s="576">
        <f>+R30</f>
        <v>0</v>
      </c>
      <c r="E11"/>
      <c r="F11"/>
    </row>
    <row r="12" spans="2:6" ht="14.25" thickBot="1" thickTop="1">
      <c r="B12" s="414"/>
      <c r="C12" s="415"/>
      <c r="D12" s="415"/>
      <c r="E12" s="415"/>
      <c r="F12" s="412"/>
    </row>
    <row r="13" spans="2:6" ht="27" thickBot="1" thickTop="1">
      <c r="B13" s="414"/>
      <c r="C13" s="416" t="s">
        <v>446</v>
      </c>
      <c r="D13" s="577"/>
      <c r="E13" s="333"/>
      <c r="F13" s="412"/>
    </row>
    <row r="14" spans="2:6" ht="13.5" thickTop="1">
      <c r="B14" s="414"/>
      <c r="C14" s="425"/>
      <c r="D14"/>
      <c r="E14" s="333"/>
      <c r="F14" s="412"/>
    </row>
    <row r="15" spans="2:6" ht="13.5" thickBot="1">
      <c r="B15" s="414"/>
      <c r="C15" s="425"/>
      <c r="D15"/>
      <c r="E15" s="333"/>
      <c r="F15" s="412"/>
    </row>
    <row r="16" spans="2:18" ht="13.5" thickTop="1">
      <c r="B16" s="638" t="str">
        <f>"Остварење "&amp;'Poc. strana'!$C$19&amp;". године"</f>
        <v>Остварење 2018. године</v>
      </c>
      <c r="C16" s="639"/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40"/>
    </row>
    <row r="17" spans="2:18" ht="12.75">
      <c r="B17" s="426"/>
      <c r="C17" s="578"/>
      <c r="D17" s="641" t="s">
        <v>324</v>
      </c>
      <c r="E17" s="642"/>
      <c r="F17" s="427" t="s">
        <v>191</v>
      </c>
      <c r="G17" s="427" t="s">
        <v>192</v>
      </c>
      <c r="H17" s="427" t="s">
        <v>192</v>
      </c>
      <c r="I17" s="427" t="s">
        <v>316</v>
      </c>
      <c r="J17" s="427" t="s">
        <v>317</v>
      </c>
      <c r="K17" s="427" t="s">
        <v>318</v>
      </c>
      <c r="L17" s="427" t="s">
        <v>319</v>
      </c>
      <c r="M17" s="427" t="s">
        <v>320</v>
      </c>
      <c r="N17" s="427" t="s">
        <v>321</v>
      </c>
      <c r="O17" s="427" t="s">
        <v>322</v>
      </c>
      <c r="P17" s="427" t="s">
        <v>328</v>
      </c>
      <c r="Q17" s="427" t="s">
        <v>329</v>
      </c>
      <c r="R17" s="428" t="s">
        <v>330</v>
      </c>
    </row>
    <row r="18" spans="2:18" ht="12.75">
      <c r="B18" s="385" t="s">
        <v>216</v>
      </c>
      <c r="C18" s="386" t="s">
        <v>416</v>
      </c>
      <c r="D18" s="625" t="s">
        <v>338</v>
      </c>
      <c r="E18" s="626"/>
      <c r="F18" s="387">
        <f>+F19+F20</f>
        <v>0</v>
      </c>
      <c r="G18" s="387">
        <f aca="true" t="shared" si="0" ref="G18:Q18">+G19+G20</f>
        <v>0</v>
      </c>
      <c r="H18" s="387">
        <f t="shared" si="0"/>
        <v>0</v>
      </c>
      <c r="I18" s="387">
        <f t="shared" si="0"/>
        <v>0</v>
      </c>
      <c r="J18" s="387">
        <f t="shared" si="0"/>
        <v>0</v>
      </c>
      <c r="K18" s="387">
        <f t="shared" si="0"/>
        <v>0</v>
      </c>
      <c r="L18" s="387">
        <f t="shared" si="0"/>
        <v>0</v>
      </c>
      <c r="M18" s="387">
        <f t="shared" si="0"/>
        <v>0</v>
      </c>
      <c r="N18" s="387">
        <f t="shared" si="0"/>
        <v>0</v>
      </c>
      <c r="O18" s="387">
        <f t="shared" si="0"/>
        <v>0</v>
      </c>
      <c r="P18" s="387">
        <f t="shared" si="0"/>
        <v>0</v>
      </c>
      <c r="Q18" s="387">
        <f t="shared" si="0"/>
        <v>0</v>
      </c>
      <c r="R18" s="388">
        <f aca="true" t="shared" si="1" ref="R18:R26">SUM(F18:Q18)</f>
        <v>0</v>
      </c>
    </row>
    <row r="19" spans="2:18" ht="12.75">
      <c r="B19" s="334" t="s">
        <v>57</v>
      </c>
      <c r="C19" s="335" t="s">
        <v>350</v>
      </c>
      <c r="D19" s="623" t="s">
        <v>338</v>
      </c>
      <c r="E19" s="624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7">
        <f t="shared" si="1"/>
        <v>0</v>
      </c>
    </row>
    <row r="20" spans="2:18" ht="12.75">
      <c r="B20" s="334" t="s">
        <v>58</v>
      </c>
      <c r="C20" s="335" t="s">
        <v>351</v>
      </c>
      <c r="D20" s="623" t="s">
        <v>338</v>
      </c>
      <c r="E20" s="624"/>
      <c r="F20" s="339">
        <v>0</v>
      </c>
      <c r="G20" s="339">
        <v>0</v>
      </c>
      <c r="H20" s="339">
        <v>0</v>
      </c>
      <c r="I20" s="339">
        <v>0</v>
      </c>
      <c r="J20" s="339">
        <v>0</v>
      </c>
      <c r="K20" s="339">
        <v>0</v>
      </c>
      <c r="L20" s="339">
        <v>0</v>
      </c>
      <c r="M20" s="339">
        <v>0</v>
      </c>
      <c r="N20" s="339">
        <v>0</v>
      </c>
      <c r="O20" s="339">
        <v>0</v>
      </c>
      <c r="P20" s="339">
        <v>0</v>
      </c>
      <c r="Q20" s="339">
        <v>0</v>
      </c>
      <c r="R20" s="337">
        <f t="shared" si="1"/>
        <v>0</v>
      </c>
    </row>
    <row r="21" spans="2:18" ht="12.75">
      <c r="B21" s="334" t="s">
        <v>217</v>
      </c>
      <c r="C21" s="335" t="s">
        <v>339</v>
      </c>
      <c r="D21" s="623" t="s">
        <v>60</v>
      </c>
      <c r="E21" s="624"/>
      <c r="F21" s="336">
        <f>F22+F23</f>
        <v>0</v>
      </c>
      <c r="G21" s="336">
        <f aca="true" t="shared" si="2" ref="G21:Q21">G22+G23</f>
        <v>0</v>
      </c>
      <c r="H21" s="336">
        <f t="shared" si="2"/>
        <v>0</v>
      </c>
      <c r="I21" s="336">
        <f t="shared" si="2"/>
        <v>0</v>
      </c>
      <c r="J21" s="336">
        <f t="shared" si="2"/>
        <v>0</v>
      </c>
      <c r="K21" s="336">
        <f t="shared" si="2"/>
        <v>0</v>
      </c>
      <c r="L21" s="336">
        <f t="shared" si="2"/>
        <v>0</v>
      </c>
      <c r="M21" s="336">
        <f t="shared" si="2"/>
        <v>0</v>
      </c>
      <c r="N21" s="336">
        <f t="shared" si="2"/>
        <v>0</v>
      </c>
      <c r="O21" s="336">
        <f t="shared" si="2"/>
        <v>0</v>
      </c>
      <c r="P21" s="336">
        <f t="shared" si="2"/>
        <v>0</v>
      </c>
      <c r="Q21" s="336">
        <f t="shared" si="2"/>
        <v>0</v>
      </c>
      <c r="R21" s="337">
        <f t="shared" si="1"/>
        <v>0</v>
      </c>
    </row>
    <row r="22" spans="2:18" ht="12.75">
      <c r="B22" s="334" t="s">
        <v>344</v>
      </c>
      <c r="C22" s="338" t="s">
        <v>352</v>
      </c>
      <c r="D22" s="623" t="s">
        <v>60</v>
      </c>
      <c r="E22" s="624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7">
        <f t="shared" si="1"/>
        <v>0</v>
      </c>
    </row>
    <row r="23" spans="2:18" ht="12.75">
      <c r="B23" s="334" t="s">
        <v>345</v>
      </c>
      <c r="C23" s="338" t="s">
        <v>353</v>
      </c>
      <c r="D23" s="623" t="s">
        <v>60</v>
      </c>
      <c r="E23" s="624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7">
        <f t="shared" si="1"/>
        <v>0</v>
      </c>
    </row>
    <row r="24" spans="2:18" ht="12.75">
      <c r="B24" s="340" t="s">
        <v>218</v>
      </c>
      <c r="C24" s="341" t="s">
        <v>340</v>
      </c>
      <c r="D24" s="623" t="s">
        <v>341</v>
      </c>
      <c r="E24" s="624"/>
      <c r="F24" s="336">
        <f>F25+F26</f>
        <v>0</v>
      </c>
      <c r="G24" s="336">
        <f aca="true" t="shared" si="3" ref="G24:Q24">G25+G26</f>
        <v>0</v>
      </c>
      <c r="H24" s="336">
        <f t="shared" si="3"/>
        <v>0</v>
      </c>
      <c r="I24" s="336">
        <f t="shared" si="3"/>
        <v>0</v>
      </c>
      <c r="J24" s="336">
        <f t="shared" si="3"/>
        <v>0</v>
      </c>
      <c r="K24" s="336">
        <f t="shared" si="3"/>
        <v>0</v>
      </c>
      <c r="L24" s="336">
        <f t="shared" si="3"/>
        <v>0</v>
      </c>
      <c r="M24" s="336">
        <f t="shared" si="3"/>
        <v>0</v>
      </c>
      <c r="N24" s="336">
        <f t="shared" si="3"/>
        <v>0</v>
      </c>
      <c r="O24" s="336">
        <f t="shared" si="3"/>
        <v>0</v>
      </c>
      <c r="P24" s="336">
        <f t="shared" si="3"/>
        <v>0</v>
      </c>
      <c r="Q24" s="336">
        <f t="shared" si="3"/>
        <v>0</v>
      </c>
      <c r="R24" s="342">
        <f t="shared" si="1"/>
        <v>0</v>
      </c>
    </row>
    <row r="25" spans="2:18" ht="12.75">
      <c r="B25" s="334" t="s">
        <v>30</v>
      </c>
      <c r="C25" s="343" t="s">
        <v>342</v>
      </c>
      <c r="D25" s="623" t="s">
        <v>341</v>
      </c>
      <c r="E25" s="624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7">
        <f t="shared" si="1"/>
        <v>0</v>
      </c>
    </row>
    <row r="26" spans="2:18" ht="13.5" thickBot="1">
      <c r="B26" s="381" t="s">
        <v>31</v>
      </c>
      <c r="C26" s="382" t="s">
        <v>343</v>
      </c>
      <c r="D26" s="631" t="s">
        <v>341</v>
      </c>
      <c r="E26" s="632"/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0</v>
      </c>
      <c r="P26" s="383">
        <v>0</v>
      </c>
      <c r="Q26" s="383">
        <v>0</v>
      </c>
      <c r="R26" s="384">
        <f t="shared" si="1"/>
        <v>0</v>
      </c>
    </row>
    <row r="27" spans="2:18" ht="13.5" thickTop="1">
      <c r="B27" s="418"/>
      <c r="C27" s="412"/>
      <c r="D27" s="412"/>
      <c r="E27" s="412"/>
      <c r="F27" s="412"/>
      <c r="G27" s="412"/>
      <c r="H27" s="419"/>
      <c r="I27" s="419"/>
      <c r="J27" s="419"/>
      <c r="K27" s="412"/>
      <c r="L27" s="412"/>
      <c r="M27" s="412"/>
      <c r="N27" s="412"/>
      <c r="O27" s="412"/>
      <c r="P27" s="412"/>
      <c r="Q27" s="412"/>
      <c r="R27" s="412"/>
    </row>
    <row r="28" spans="2:18" ht="13.5" thickBot="1">
      <c r="B28" s="418"/>
      <c r="C28" s="412"/>
      <c r="D28" s="412"/>
      <c r="E28" s="412"/>
      <c r="F28" s="412"/>
      <c r="G28" s="412"/>
      <c r="H28" s="419"/>
      <c r="I28" s="419"/>
      <c r="J28" s="419"/>
      <c r="K28" s="412"/>
      <c r="L28" s="412"/>
      <c r="M28" s="412"/>
      <c r="N28" s="412"/>
      <c r="O28" s="412"/>
      <c r="P28" s="412"/>
      <c r="Q28" s="412"/>
      <c r="R28" s="580" t="s">
        <v>354</v>
      </c>
    </row>
    <row r="29" spans="2:18" ht="13.5" thickTop="1">
      <c r="B29" s="420"/>
      <c r="C29" s="579"/>
      <c r="D29" s="633" t="s">
        <v>448</v>
      </c>
      <c r="E29" s="634"/>
      <c r="F29" s="421" t="s">
        <v>191</v>
      </c>
      <c r="G29" s="421" t="s">
        <v>192</v>
      </c>
      <c r="H29" s="421" t="s">
        <v>193</v>
      </c>
      <c r="I29" s="421" t="s">
        <v>316</v>
      </c>
      <c r="J29" s="421" t="s">
        <v>317</v>
      </c>
      <c r="K29" s="421" t="s">
        <v>318</v>
      </c>
      <c r="L29" s="421" t="s">
        <v>319</v>
      </c>
      <c r="M29" s="421" t="s">
        <v>320</v>
      </c>
      <c r="N29" s="421" t="s">
        <v>321</v>
      </c>
      <c r="O29" s="421" t="s">
        <v>322</v>
      </c>
      <c r="P29" s="421" t="s">
        <v>328</v>
      </c>
      <c r="Q29" s="421" t="s">
        <v>329</v>
      </c>
      <c r="R29" s="422" t="s">
        <v>330</v>
      </c>
    </row>
    <row r="30" spans="2:18" ht="12.75">
      <c r="B30" s="423" t="s">
        <v>180</v>
      </c>
      <c r="C30" s="581" t="s">
        <v>447</v>
      </c>
      <c r="D30" s="643"/>
      <c r="E30" s="644"/>
      <c r="F30" s="345">
        <f>+F31+F34+F37</f>
        <v>0</v>
      </c>
      <c r="G30" s="345">
        <f>+G31+G34+G37</f>
        <v>0</v>
      </c>
      <c r="H30" s="345">
        <f>+H31+H34+H37</f>
        <v>0</v>
      </c>
      <c r="I30" s="345">
        <f aca="true" t="shared" si="4" ref="I30:Q30">+I31+I34+I37</f>
        <v>0</v>
      </c>
      <c r="J30" s="345">
        <f t="shared" si="4"/>
        <v>0</v>
      </c>
      <c r="K30" s="345">
        <f t="shared" si="4"/>
        <v>0</v>
      </c>
      <c r="L30" s="345">
        <f t="shared" si="4"/>
        <v>0</v>
      </c>
      <c r="M30" s="345">
        <f t="shared" si="4"/>
        <v>0</v>
      </c>
      <c r="N30" s="345">
        <f t="shared" si="4"/>
        <v>0</v>
      </c>
      <c r="O30" s="345">
        <f t="shared" si="4"/>
        <v>0</v>
      </c>
      <c r="P30" s="345">
        <f t="shared" si="4"/>
        <v>0</v>
      </c>
      <c r="Q30" s="345">
        <f t="shared" si="4"/>
        <v>0</v>
      </c>
      <c r="R30" s="424">
        <f>SUM(F30:Q30)</f>
        <v>0</v>
      </c>
    </row>
    <row r="31" spans="2:18" ht="12.75">
      <c r="B31" s="385" t="s">
        <v>216</v>
      </c>
      <c r="C31" s="386" t="s">
        <v>416</v>
      </c>
      <c r="D31" s="625"/>
      <c r="E31" s="626"/>
      <c r="F31" s="387">
        <f>SUM(F32:F33)</f>
        <v>0</v>
      </c>
      <c r="G31" s="387">
        <f>SUM(G32:G33)</f>
        <v>0</v>
      </c>
      <c r="H31" s="387">
        <f>SUM(H32:H33)</f>
        <v>0</v>
      </c>
      <c r="I31" s="387">
        <f aca="true" t="shared" si="5" ref="I31:Q31">SUM(I32:I33)</f>
        <v>0</v>
      </c>
      <c r="J31" s="387">
        <f t="shared" si="5"/>
        <v>0</v>
      </c>
      <c r="K31" s="387">
        <f t="shared" si="5"/>
        <v>0</v>
      </c>
      <c r="L31" s="387">
        <f t="shared" si="5"/>
        <v>0</v>
      </c>
      <c r="M31" s="387">
        <f t="shared" si="5"/>
        <v>0</v>
      </c>
      <c r="N31" s="387">
        <f t="shared" si="5"/>
        <v>0</v>
      </c>
      <c r="O31" s="387">
        <f t="shared" si="5"/>
        <v>0</v>
      </c>
      <c r="P31" s="387">
        <f t="shared" si="5"/>
        <v>0</v>
      </c>
      <c r="Q31" s="387">
        <f t="shared" si="5"/>
        <v>0</v>
      </c>
      <c r="R31" s="388">
        <f>SUM(F31:Q31)</f>
        <v>0</v>
      </c>
    </row>
    <row r="32" spans="2:18" ht="12.75">
      <c r="B32" s="334" t="s">
        <v>57</v>
      </c>
      <c r="C32" s="335" t="s">
        <v>350</v>
      </c>
      <c r="D32" s="627"/>
      <c r="E32" s="628"/>
      <c r="F32" s="344">
        <f>F19*$D32</f>
        <v>0</v>
      </c>
      <c r="G32" s="344">
        <f>G19*$D32</f>
        <v>0</v>
      </c>
      <c r="H32" s="344">
        <f>H19*$E32</f>
        <v>0</v>
      </c>
      <c r="I32" s="344">
        <f aca="true" t="shared" si="6" ref="I32:Q33">I19*$E32</f>
        <v>0</v>
      </c>
      <c r="J32" s="344">
        <f t="shared" si="6"/>
        <v>0</v>
      </c>
      <c r="K32" s="344">
        <f t="shared" si="6"/>
        <v>0</v>
      </c>
      <c r="L32" s="344">
        <f t="shared" si="6"/>
        <v>0</v>
      </c>
      <c r="M32" s="344">
        <f t="shared" si="6"/>
        <v>0</v>
      </c>
      <c r="N32" s="344">
        <f t="shared" si="6"/>
        <v>0</v>
      </c>
      <c r="O32" s="344">
        <f t="shared" si="6"/>
        <v>0</v>
      </c>
      <c r="P32" s="344">
        <f t="shared" si="6"/>
        <v>0</v>
      </c>
      <c r="Q32" s="344">
        <f t="shared" si="6"/>
        <v>0</v>
      </c>
      <c r="R32" s="337">
        <f>SUM(F32:Q32)</f>
        <v>0</v>
      </c>
    </row>
    <row r="33" spans="2:18" ht="12.75">
      <c r="B33" s="334" t="s">
        <v>58</v>
      </c>
      <c r="C33" s="335" t="s">
        <v>351</v>
      </c>
      <c r="D33" s="627"/>
      <c r="E33" s="628"/>
      <c r="F33" s="344">
        <f>F20*$D33</f>
        <v>0</v>
      </c>
      <c r="G33" s="344">
        <f>G20*$D33</f>
        <v>0</v>
      </c>
      <c r="H33" s="344">
        <f>H20*$E33</f>
        <v>0</v>
      </c>
      <c r="I33" s="344">
        <f t="shared" si="6"/>
        <v>0</v>
      </c>
      <c r="J33" s="344">
        <f t="shared" si="6"/>
        <v>0</v>
      </c>
      <c r="K33" s="344">
        <f t="shared" si="6"/>
        <v>0</v>
      </c>
      <c r="L33" s="344">
        <f t="shared" si="6"/>
        <v>0</v>
      </c>
      <c r="M33" s="344">
        <f t="shared" si="6"/>
        <v>0</v>
      </c>
      <c r="N33" s="344">
        <f t="shared" si="6"/>
        <v>0</v>
      </c>
      <c r="O33" s="344">
        <f t="shared" si="6"/>
        <v>0</v>
      </c>
      <c r="P33" s="344">
        <f t="shared" si="6"/>
        <v>0</v>
      </c>
      <c r="Q33" s="344">
        <f t="shared" si="6"/>
        <v>0</v>
      </c>
      <c r="R33" s="337">
        <f aca="true" t="shared" si="7" ref="R33:R39">SUM(F33:Q33)</f>
        <v>0</v>
      </c>
    </row>
    <row r="34" spans="2:18" ht="12.75">
      <c r="B34" s="334" t="s">
        <v>217</v>
      </c>
      <c r="C34" s="335" t="s">
        <v>339</v>
      </c>
      <c r="D34" s="623"/>
      <c r="E34" s="624"/>
      <c r="F34" s="344">
        <f>+F35+F36</f>
        <v>0</v>
      </c>
      <c r="G34" s="344">
        <f>+G35+G36</f>
        <v>0</v>
      </c>
      <c r="H34" s="344">
        <f>+H35+H36</f>
        <v>0</v>
      </c>
      <c r="I34" s="344">
        <f aca="true" t="shared" si="8" ref="I34:Q34">+I35+I36</f>
        <v>0</v>
      </c>
      <c r="J34" s="344">
        <f t="shared" si="8"/>
        <v>0</v>
      </c>
      <c r="K34" s="344">
        <f t="shared" si="8"/>
        <v>0</v>
      </c>
      <c r="L34" s="344">
        <f t="shared" si="8"/>
        <v>0</v>
      </c>
      <c r="M34" s="344">
        <f t="shared" si="8"/>
        <v>0</v>
      </c>
      <c r="N34" s="344">
        <f t="shared" si="8"/>
        <v>0</v>
      </c>
      <c r="O34" s="344">
        <f t="shared" si="8"/>
        <v>0</v>
      </c>
      <c r="P34" s="344">
        <f t="shared" si="8"/>
        <v>0</v>
      </c>
      <c r="Q34" s="344">
        <f t="shared" si="8"/>
        <v>0</v>
      </c>
      <c r="R34" s="337">
        <f t="shared" si="7"/>
        <v>0</v>
      </c>
    </row>
    <row r="35" spans="2:18" ht="12.75">
      <c r="B35" s="334" t="s">
        <v>344</v>
      </c>
      <c r="C35" s="338" t="s">
        <v>352</v>
      </c>
      <c r="D35" s="627"/>
      <c r="E35" s="628"/>
      <c r="F35" s="344">
        <f>F22*$D35</f>
        <v>0</v>
      </c>
      <c r="G35" s="344">
        <f>G22*$D35</f>
        <v>0</v>
      </c>
      <c r="H35" s="344">
        <f>H22*$E35</f>
        <v>0</v>
      </c>
      <c r="I35" s="344">
        <f aca="true" t="shared" si="9" ref="I35:Q36">I22*$E35</f>
        <v>0</v>
      </c>
      <c r="J35" s="344">
        <f t="shared" si="9"/>
        <v>0</v>
      </c>
      <c r="K35" s="344">
        <f t="shared" si="9"/>
        <v>0</v>
      </c>
      <c r="L35" s="344">
        <f t="shared" si="9"/>
        <v>0</v>
      </c>
      <c r="M35" s="344">
        <f t="shared" si="9"/>
        <v>0</v>
      </c>
      <c r="N35" s="344">
        <f t="shared" si="9"/>
        <v>0</v>
      </c>
      <c r="O35" s="344">
        <f t="shared" si="9"/>
        <v>0</v>
      </c>
      <c r="P35" s="344">
        <f t="shared" si="9"/>
        <v>0</v>
      </c>
      <c r="Q35" s="344">
        <f t="shared" si="9"/>
        <v>0</v>
      </c>
      <c r="R35" s="337">
        <f t="shared" si="7"/>
        <v>0</v>
      </c>
    </row>
    <row r="36" spans="2:18" ht="12.75">
      <c r="B36" s="334" t="s">
        <v>345</v>
      </c>
      <c r="C36" s="338" t="s">
        <v>353</v>
      </c>
      <c r="D36" s="627"/>
      <c r="E36" s="628"/>
      <c r="F36" s="344">
        <f>F23*$D36</f>
        <v>0</v>
      </c>
      <c r="G36" s="344">
        <f>G23*$D36</f>
        <v>0</v>
      </c>
      <c r="H36" s="344">
        <f>H23*$E36</f>
        <v>0</v>
      </c>
      <c r="I36" s="344">
        <f t="shared" si="9"/>
        <v>0</v>
      </c>
      <c r="J36" s="344">
        <f t="shared" si="9"/>
        <v>0</v>
      </c>
      <c r="K36" s="344">
        <f t="shared" si="9"/>
        <v>0</v>
      </c>
      <c r="L36" s="344">
        <f t="shared" si="9"/>
        <v>0</v>
      </c>
      <c r="M36" s="344">
        <f t="shared" si="9"/>
        <v>0</v>
      </c>
      <c r="N36" s="344">
        <f t="shared" si="9"/>
        <v>0</v>
      </c>
      <c r="O36" s="344">
        <f t="shared" si="9"/>
        <v>0</v>
      </c>
      <c r="P36" s="344">
        <f t="shared" si="9"/>
        <v>0</v>
      </c>
      <c r="Q36" s="344">
        <f t="shared" si="9"/>
        <v>0</v>
      </c>
      <c r="R36" s="337">
        <f t="shared" si="7"/>
        <v>0</v>
      </c>
    </row>
    <row r="37" spans="2:18" ht="12.75">
      <c r="B37" s="340" t="s">
        <v>218</v>
      </c>
      <c r="C37" s="341" t="s">
        <v>340</v>
      </c>
      <c r="D37" s="623"/>
      <c r="E37" s="624"/>
      <c r="F37" s="344">
        <f>+F38+F39</f>
        <v>0</v>
      </c>
      <c r="G37" s="344">
        <f>+G38+G39</f>
        <v>0</v>
      </c>
      <c r="H37" s="344">
        <f>+H38+H39</f>
        <v>0</v>
      </c>
      <c r="I37" s="344">
        <f aca="true" t="shared" si="10" ref="I37:Q37">+I38+I39</f>
        <v>0</v>
      </c>
      <c r="J37" s="344">
        <f t="shared" si="10"/>
        <v>0</v>
      </c>
      <c r="K37" s="344">
        <f t="shared" si="10"/>
        <v>0</v>
      </c>
      <c r="L37" s="344">
        <f t="shared" si="10"/>
        <v>0</v>
      </c>
      <c r="M37" s="344">
        <f t="shared" si="10"/>
        <v>0</v>
      </c>
      <c r="N37" s="344">
        <f t="shared" si="10"/>
        <v>0</v>
      </c>
      <c r="O37" s="344">
        <f t="shared" si="10"/>
        <v>0</v>
      </c>
      <c r="P37" s="344">
        <f t="shared" si="10"/>
        <v>0</v>
      </c>
      <c r="Q37" s="344">
        <f t="shared" si="10"/>
        <v>0</v>
      </c>
      <c r="R37" s="342">
        <f t="shared" si="7"/>
        <v>0</v>
      </c>
    </row>
    <row r="38" spans="2:18" ht="12.75">
      <c r="B38" s="334" t="s">
        <v>30</v>
      </c>
      <c r="C38" s="343" t="s">
        <v>342</v>
      </c>
      <c r="D38" s="627"/>
      <c r="E38" s="628"/>
      <c r="F38" s="344">
        <f>F25*$D38</f>
        <v>0</v>
      </c>
      <c r="G38" s="344">
        <f>G25*$D38</f>
        <v>0</v>
      </c>
      <c r="H38" s="344">
        <f>H25*$E38</f>
        <v>0</v>
      </c>
      <c r="I38" s="344">
        <f aca="true" t="shared" si="11" ref="I38:Q39">I25*$E38</f>
        <v>0</v>
      </c>
      <c r="J38" s="344">
        <f t="shared" si="11"/>
        <v>0</v>
      </c>
      <c r="K38" s="344">
        <f t="shared" si="11"/>
        <v>0</v>
      </c>
      <c r="L38" s="344">
        <f t="shared" si="11"/>
        <v>0</v>
      </c>
      <c r="M38" s="344">
        <f t="shared" si="11"/>
        <v>0</v>
      </c>
      <c r="N38" s="344">
        <f t="shared" si="11"/>
        <v>0</v>
      </c>
      <c r="O38" s="344">
        <f t="shared" si="11"/>
        <v>0</v>
      </c>
      <c r="P38" s="344">
        <f t="shared" si="11"/>
        <v>0</v>
      </c>
      <c r="Q38" s="344">
        <f t="shared" si="11"/>
        <v>0</v>
      </c>
      <c r="R38" s="337">
        <f t="shared" si="7"/>
        <v>0</v>
      </c>
    </row>
    <row r="39" spans="2:18" ht="13.5" thickBot="1">
      <c r="B39" s="381" t="s">
        <v>31</v>
      </c>
      <c r="C39" s="382" t="s">
        <v>343</v>
      </c>
      <c r="D39" s="629"/>
      <c r="E39" s="630"/>
      <c r="F39" s="389">
        <f>F26*$D39</f>
        <v>0</v>
      </c>
      <c r="G39" s="389">
        <f>G26*$D39</f>
        <v>0</v>
      </c>
      <c r="H39" s="389">
        <f>H26*$E39</f>
        <v>0</v>
      </c>
      <c r="I39" s="389">
        <f t="shared" si="11"/>
        <v>0</v>
      </c>
      <c r="J39" s="389">
        <f t="shared" si="11"/>
        <v>0</v>
      </c>
      <c r="K39" s="389">
        <f t="shared" si="11"/>
        <v>0</v>
      </c>
      <c r="L39" s="389">
        <f t="shared" si="11"/>
        <v>0</v>
      </c>
      <c r="M39" s="389">
        <f t="shared" si="11"/>
        <v>0</v>
      </c>
      <c r="N39" s="389">
        <f t="shared" si="11"/>
        <v>0</v>
      </c>
      <c r="O39" s="389">
        <f t="shared" si="11"/>
        <v>0</v>
      </c>
      <c r="P39" s="389">
        <f t="shared" si="11"/>
        <v>0</v>
      </c>
      <c r="Q39" s="389">
        <f t="shared" si="11"/>
        <v>0</v>
      </c>
      <c r="R39" s="384">
        <f t="shared" si="7"/>
        <v>0</v>
      </c>
    </row>
    <row r="40" ht="13.5" thickTop="1"/>
  </sheetData>
  <sheetProtection formatCells="0" formatColumns="0" selectLockedCells="1"/>
  <mergeCells count="24">
    <mergeCell ref="B7:R7"/>
    <mergeCell ref="B9:C9"/>
    <mergeCell ref="B16:R16"/>
    <mergeCell ref="D18:E18"/>
    <mergeCell ref="D17:E17"/>
    <mergeCell ref="D30:E30"/>
    <mergeCell ref="D20:E20"/>
    <mergeCell ref="D21:E21"/>
    <mergeCell ref="D22:E22"/>
    <mergeCell ref="D23:E23"/>
    <mergeCell ref="D37:E37"/>
    <mergeCell ref="D38:E38"/>
    <mergeCell ref="D39:E39"/>
    <mergeCell ref="D26:E26"/>
    <mergeCell ref="D29:E29"/>
    <mergeCell ref="D36:E36"/>
    <mergeCell ref="D19:E19"/>
    <mergeCell ref="D31:E31"/>
    <mergeCell ref="D32:E32"/>
    <mergeCell ref="D33:E33"/>
    <mergeCell ref="D34:E34"/>
    <mergeCell ref="D35:E35"/>
    <mergeCell ref="D24:E24"/>
    <mergeCell ref="D25:E25"/>
  </mergeCells>
  <printOptions horizontalCentered="1"/>
  <pageMargins left="0.2362204724409449" right="0.2362204724409449" top="0.5118110236220472" bottom="0.5118110236220472" header="0.2362204724409449" footer="0.2362204724409449"/>
  <pageSetup fitToHeight="1" fitToWidth="1" horizontalDpi="600" verticalDpi="600" orientation="landscape" paperSize="9" scale="62" r:id="rId1"/>
  <headerFooter alignWithMargins="0">
    <oddFooter>&amp;RСтрана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97"/>
  <sheetViews>
    <sheetView showGridLines="0" showZeros="0" zoomScalePageLayoutView="0" workbookViewId="0" topLeftCell="A1">
      <selection activeCell="A1" sqref="A1"/>
    </sheetView>
  </sheetViews>
  <sheetFormatPr defaultColWidth="8.8515625" defaultRowHeight="30" customHeight="1"/>
  <cols>
    <col min="1" max="1" width="2.421875" style="1" customWidth="1"/>
    <col min="2" max="2" width="10.421875" style="1" customWidth="1"/>
    <col min="3" max="3" width="82.421875" style="4" customWidth="1"/>
    <col min="4" max="4" width="18.421875" style="4" customWidth="1"/>
    <col min="5" max="6" width="17.7109375" style="4" customWidth="1"/>
    <col min="7" max="8" width="17.7109375" style="1" customWidth="1"/>
    <col min="9" max="9" width="8.8515625" style="1" customWidth="1"/>
    <col min="10" max="10" width="19.57421875" style="1" customWidth="1"/>
    <col min="11" max="11" width="20.7109375" style="1" customWidth="1"/>
    <col min="12" max="16384" width="8.8515625" style="1" customWidth="1"/>
  </cols>
  <sheetData>
    <row r="1" spans="1:64" s="10" customFormat="1" ht="19.5" customHeight="1">
      <c r="A1" s="19" t="s">
        <v>302</v>
      </c>
      <c r="B1" s="19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2" s="10" customFormat="1" ht="19.5" customHeight="1">
      <c r="A2" s="19"/>
      <c r="B2" s="19"/>
    </row>
    <row r="3" s="10" customFormat="1" ht="19.5" customHeight="1">
      <c r="B3" s="13" t="str">
        <f>+CONCATENATE('Poc. strana'!$A$15," ",'Poc. strana'!$C$15)</f>
        <v>Назив енергетског субјекта: </v>
      </c>
    </row>
    <row r="4" spans="1:5" s="10" customFormat="1" ht="19.5" customHeight="1">
      <c r="A4" s="84"/>
      <c r="B4" s="13" t="str">
        <f>+CONCATENATE('Poc. strana'!$A$12," ",'Poc. strana'!$B$12)</f>
        <v>Енергетска делатност: Дистрибуција електричне енергије и управљање затвореним дистрибутивним системом</v>
      </c>
      <c r="C4" s="101"/>
      <c r="D4" s="101"/>
      <c r="E4" s="101"/>
    </row>
    <row r="5" spans="1:5" s="10" customFormat="1" ht="19.5" customHeight="1">
      <c r="A5" s="84"/>
      <c r="B5" s="13" t="str">
        <f>+CONCATENATE('Poc. strana'!$A$29," ",'Poc. strana'!$C$29)</f>
        <v>Датум обраде: </v>
      </c>
      <c r="C5" s="101"/>
      <c r="D5" s="101"/>
      <c r="E5" s="101"/>
    </row>
    <row r="6" spans="3:6" s="10" customFormat="1" ht="19.5" customHeight="1">
      <c r="C6" s="59"/>
      <c r="D6" s="59"/>
      <c r="E6" s="59"/>
      <c r="F6" s="59"/>
    </row>
    <row r="7" spans="2:7" s="10" customFormat="1" ht="19.5" customHeight="1">
      <c r="B7" s="650" t="s">
        <v>422</v>
      </c>
      <c r="C7" s="650"/>
      <c r="D7" s="650"/>
      <c r="E7" s="650"/>
      <c r="F7" s="392"/>
      <c r="G7" s="392"/>
    </row>
    <row r="8" spans="2:6" s="10" customFormat="1" ht="19.5" customHeight="1">
      <c r="B8" s="59"/>
      <c r="C8" s="59"/>
      <c r="D8" s="59"/>
      <c r="E8" s="59"/>
      <c r="F8" s="59"/>
    </row>
    <row r="9" spans="3:14" s="10" customFormat="1" ht="19.5" customHeight="1" thickBot="1">
      <c r="C9" s="102"/>
      <c r="D9" s="103" t="s">
        <v>212</v>
      </c>
      <c r="J9" s="55"/>
      <c r="K9" s="55"/>
      <c r="L9" s="3"/>
      <c r="M9" s="3"/>
      <c r="N9" s="3"/>
    </row>
    <row r="10" spans="2:18" s="10" customFormat="1" ht="13.5" thickTop="1">
      <c r="B10" s="647" t="s">
        <v>188</v>
      </c>
      <c r="C10" s="645" t="s">
        <v>247</v>
      </c>
      <c r="D10" s="469">
        <f>+'Poc. strana'!$C$19</f>
        <v>2018</v>
      </c>
      <c r="E10"/>
      <c r="F10"/>
      <c r="G10"/>
      <c r="H10"/>
      <c r="I10" s="33"/>
      <c r="N10" s="55"/>
      <c r="O10" s="55"/>
      <c r="P10" s="3"/>
      <c r="Q10" s="3"/>
      <c r="R10" s="3"/>
    </row>
    <row r="11" spans="2:16" s="10" customFormat="1" ht="12.75">
      <c r="B11" s="648"/>
      <c r="C11" s="646"/>
      <c r="D11" s="470" t="s">
        <v>331</v>
      </c>
      <c r="E11"/>
      <c r="F11"/>
      <c r="G11" s="33"/>
      <c r="L11" s="55"/>
      <c r="M11" s="55"/>
      <c r="N11" s="3"/>
      <c r="O11" s="3"/>
      <c r="P11" s="3"/>
    </row>
    <row r="12" spans="2:16" s="10" customFormat="1" ht="19.5" customHeight="1">
      <c r="B12" s="56">
        <v>1</v>
      </c>
      <c r="C12" s="331" t="s">
        <v>332</v>
      </c>
      <c r="D12" s="471"/>
      <c r="E12"/>
      <c r="F12"/>
      <c r="G12" s="105"/>
      <c r="L12" s="4"/>
      <c r="M12" s="4"/>
      <c r="N12" s="4"/>
      <c r="O12" s="4"/>
      <c r="P12" s="4"/>
    </row>
    <row r="13" spans="2:16" s="10" customFormat="1" ht="19.5" customHeight="1">
      <c r="B13" s="57">
        <v>2</v>
      </c>
      <c r="C13" s="332" t="s">
        <v>333</v>
      </c>
      <c r="D13" s="472"/>
      <c r="E13"/>
      <c r="F13"/>
      <c r="G13" s="4"/>
      <c r="H13" s="32"/>
      <c r="L13" s="4"/>
      <c r="M13" s="4"/>
      <c r="N13" s="4"/>
      <c r="O13" s="4"/>
      <c r="P13" s="4"/>
    </row>
    <row r="14" spans="2:16" s="10" customFormat="1" ht="19.5" customHeight="1">
      <c r="B14" s="57">
        <v>3</v>
      </c>
      <c r="C14" s="24" t="s">
        <v>35</v>
      </c>
      <c r="D14" s="473">
        <v>0.4</v>
      </c>
      <c r="E14"/>
      <c r="F14"/>
      <c r="G14" s="4"/>
      <c r="H14" s="32"/>
      <c r="L14" s="4"/>
      <c r="M14" s="4"/>
      <c r="N14" s="4"/>
      <c r="O14" s="4"/>
      <c r="P14" s="4"/>
    </row>
    <row r="15" spans="2:16" s="10" customFormat="1" ht="19.5" customHeight="1">
      <c r="B15" s="57">
        <v>4</v>
      </c>
      <c r="C15" s="24" t="s">
        <v>36</v>
      </c>
      <c r="D15" s="473">
        <v>0.6</v>
      </c>
      <c r="E15"/>
      <c r="F15"/>
      <c r="G15" s="4"/>
      <c r="H15" s="32"/>
      <c r="L15" s="4"/>
      <c r="M15" s="4"/>
      <c r="N15" s="4"/>
      <c r="O15" s="4"/>
      <c r="P15" s="4"/>
    </row>
    <row r="16" spans="2:16" s="10" customFormat="1" ht="19.5" customHeight="1">
      <c r="B16" s="70">
        <v>5</v>
      </c>
      <c r="C16" s="106" t="s">
        <v>37</v>
      </c>
      <c r="D16" s="474">
        <v>0.15</v>
      </c>
      <c r="E16"/>
      <c r="F16"/>
      <c r="G16" s="4"/>
      <c r="H16" s="32"/>
      <c r="L16" s="4"/>
      <c r="M16" s="4"/>
      <c r="N16" s="4"/>
      <c r="O16" s="4"/>
      <c r="P16" s="4"/>
    </row>
    <row r="17" spans="2:16" s="10" customFormat="1" ht="19.5" customHeight="1" thickBot="1">
      <c r="B17" s="72">
        <v>6</v>
      </c>
      <c r="C17" s="107" t="s">
        <v>334</v>
      </c>
      <c r="D17" s="475">
        <f>D12*D14/(1-D16)+D13*D15</f>
        <v>0</v>
      </c>
      <c r="E17"/>
      <c r="F17"/>
      <c r="G17" s="58"/>
      <c r="H17" s="32"/>
      <c r="L17" s="4"/>
      <c r="M17" s="4"/>
      <c r="N17" s="4"/>
      <c r="O17" s="4"/>
      <c r="P17" s="4"/>
    </row>
    <row r="18" spans="3:14" s="10" customFormat="1" ht="19.5" customHeight="1" thickTop="1">
      <c r="C18" s="32"/>
      <c r="D18" s="32"/>
      <c r="E18" s="32"/>
      <c r="F18" s="58"/>
      <c r="J18" s="4"/>
      <c r="K18" s="4"/>
      <c r="L18" s="4"/>
      <c r="M18" s="4"/>
      <c r="N18" s="4"/>
    </row>
    <row r="19" spans="2:14" s="10" customFormat="1" ht="19.5" customHeight="1">
      <c r="B19" s="649" t="s">
        <v>38</v>
      </c>
      <c r="C19" s="649"/>
      <c r="D19" s="649"/>
      <c r="E19" s="649"/>
      <c r="F19" s="649"/>
      <c r="J19" s="4"/>
      <c r="K19" s="4"/>
      <c r="L19" s="4"/>
      <c r="M19" s="4"/>
      <c r="N19" s="4"/>
    </row>
    <row r="20" spans="3:14" ht="19.5" customHeight="1" thickBot="1">
      <c r="C20" s="108"/>
      <c r="D20" s="108"/>
      <c r="E20" s="109"/>
      <c r="F20" s="110"/>
      <c r="J20" s="4"/>
      <c r="K20" s="4"/>
      <c r="L20" s="4"/>
      <c r="M20" s="4"/>
      <c r="N20" s="4"/>
    </row>
    <row r="21" spans="2:13" ht="19.5" customHeight="1" thickTop="1">
      <c r="B21" s="81" t="str">
        <f>+B10</f>
        <v>Редни број</v>
      </c>
      <c r="C21" s="82" t="str">
        <f>+C10</f>
        <v>Позиција</v>
      </c>
      <c r="D21" s="305" t="s">
        <v>177</v>
      </c>
      <c r="E21" s="104" t="s">
        <v>178</v>
      </c>
      <c r="F21" s="1"/>
      <c r="I21" s="4"/>
      <c r="J21" s="4"/>
      <c r="K21" s="4"/>
      <c r="L21" s="4"/>
      <c r="M21" s="4"/>
    </row>
    <row r="22" spans="2:6" ht="19.5" customHeight="1">
      <c r="B22" s="111">
        <v>1</v>
      </c>
      <c r="C22" s="112" t="s">
        <v>267</v>
      </c>
      <c r="D22" s="299">
        <f>+'6 Struktura izvora finans'!E19</f>
        <v>0</v>
      </c>
      <c r="E22" s="302">
        <f>IF(D$24=0,,D22/D$24)</f>
        <v>0</v>
      </c>
      <c r="F22" s="1"/>
    </row>
    <row r="23" spans="2:6" ht="19.5" customHeight="1">
      <c r="B23" s="113">
        <v>2</v>
      </c>
      <c r="C23" s="114" t="s">
        <v>268</v>
      </c>
      <c r="D23" s="300">
        <f>+'6 Struktura izvora finans'!E35</f>
        <v>0</v>
      </c>
      <c r="E23" s="303">
        <f>IF(D$24=0,,D23/D$24)</f>
        <v>0</v>
      </c>
      <c r="F23" s="1"/>
    </row>
    <row r="24" spans="2:6" ht="19.5" customHeight="1" thickBot="1">
      <c r="B24" s="115">
        <v>3</v>
      </c>
      <c r="C24" s="107" t="s">
        <v>39</v>
      </c>
      <c r="D24" s="301">
        <f>SUM(D22:D23)</f>
        <v>0</v>
      </c>
      <c r="E24" s="304">
        <f>SUM(E22:E23)</f>
        <v>0</v>
      </c>
      <c r="F24" s="1"/>
    </row>
    <row r="25" spans="3:6" ht="19.5" customHeight="1" thickTop="1">
      <c r="C25" s="1"/>
      <c r="D25" s="1"/>
      <c r="E25" s="1"/>
      <c r="F25" s="1"/>
    </row>
    <row r="26" spans="3:6" ht="19.5" customHeight="1">
      <c r="C26" s="1"/>
      <c r="D26" s="1"/>
      <c r="E26" s="1"/>
      <c r="F26" s="1"/>
    </row>
    <row r="27" spans="3:6" ht="19.5" customHeight="1">
      <c r="C27" s="1"/>
      <c r="D27" s="1"/>
      <c r="E27" s="1"/>
      <c r="F27" s="1"/>
    </row>
    <row r="28" spans="3:6" ht="19.5" customHeight="1">
      <c r="C28" s="1"/>
      <c r="D28" s="1"/>
      <c r="E28" s="1"/>
      <c r="F28" s="1"/>
    </row>
    <row r="29" spans="3:6" ht="19.5" customHeight="1">
      <c r="C29" s="1"/>
      <c r="D29" s="1"/>
      <c r="E29" s="1"/>
      <c r="F29" s="1"/>
    </row>
    <row r="30" spans="3:6" ht="19.5" customHeight="1">
      <c r="C30" s="1"/>
      <c r="D30" s="1"/>
      <c r="E30" s="1"/>
      <c r="F30" s="1"/>
    </row>
    <row r="31" spans="3:6" ht="19.5" customHeight="1">
      <c r="C31" s="1"/>
      <c r="D31" s="1"/>
      <c r="E31" s="1"/>
      <c r="F31" s="1"/>
    </row>
    <row r="32" spans="3:6" ht="19.5" customHeight="1">
      <c r="C32" s="1"/>
      <c r="D32" s="1"/>
      <c r="E32" s="1"/>
      <c r="F32" s="1"/>
    </row>
    <row r="33" spans="3:6" ht="19.5" customHeight="1">
      <c r="C33" s="1"/>
      <c r="D33" s="1"/>
      <c r="E33" s="1"/>
      <c r="F33" s="1"/>
    </row>
    <row r="34" spans="3:6" ht="19.5" customHeight="1">
      <c r="C34" s="1"/>
      <c r="D34" s="1"/>
      <c r="E34" s="1"/>
      <c r="F34" s="1"/>
    </row>
    <row r="35" spans="3:6" ht="19.5" customHeight="1">
      <c r="C35" s="1"/>
      <c r="D35" s="1"/>
      <c r="E35" s="1"/>
      <c r="F35" s="1"/>
    </row>
    <row r="36" spans="3:6" ht="19.5" customHeight="1">
      <c r="C36" s="1"/>
      <c r="D36" s="1"/>
      <c r="E36" s="1"/>
      <c r="F36" s="1"/>
    </row>
    <row r="37" spans="3:6" ht="19.5" customHeight="1">
      <c r="C37" s="1"/>
      <c r="D37" s="1"/>
      <c r="E37" s="1"/>
      <c r="F37" s="1"/>
    </row>
    <row r="38" spans="3:6" ht="19.5" customHeight="1">
      <c r="C38" s="1"/>
      <c r="D38" s="1"/>
      <c r="E38" s="1"/>
      <c r="F38" s="1"/>
    </row>
    <row r="39" spans="3:6" ht="19.5" customHeight="1">
      <c r="C39" s="1"/>
      <c r="D39" s="1"/>
      <c r="E39" s="1"/>
      <c r="F39" s="1"/>
    </row>
    <row r="40" spans="3:6" ht="19.5" customHeight="1">
      <c r="C40" s="1"/>
      <c r="D40" s="1"/>
      <c r="E40" s="1"/>
      <c r="F40" s="1"/>
    </row>
    <row r="41" spans="3:6" ht="19.5" customHeight="1">
      <c r="C41" s="1"/>
      <c r="D41" s="1"/>
      <c r="E41" s="1"/>
      <c r="F41" s="1"/>
    </row>
    <row r="42" spans="3:6" ht="19.5" customHeight="1">
      <c r="C42" s="1"/>
      <c r="D42" s="1"/>
      <c r="E42" s="1"/>
      <c r="F42" s="1"/>
    </row>
    <row r="43" spans="3:6" ht="19.5" customHeight="1">
      <c r="C43" s="1"/>
      <c r="D43" s="1"/>
      <c r="E43" s="1"/>
      <c r="F43" s="1"/>
    </row>
    <row r="44" spans="3:6" ht="19.5" customHeight="1">
      <c r="C44" s="1"/>
      <c r="D44" s="1"/>
      <c r="E44" s="1"/>
      <c r="F44" s="1"/>
    </row>
    <row r="45" spans="3:6" ht="19.5" customHeight="1">
      <c r="C45" s="1"/>
      <c r="D45" s="1"/>
      <c r="E45" s="1"/>
      <c r="F45" s="1"/>
    </row>
    <row r="46" spans="3:6" ht="19.5" customHeight="1">
      <c r="C46" s="1"/>
      <c r="D46" s="1"/>
      <c r="E46" s="1"/>
      <c r="F46" s="1"/>
    </row>
    <row r="47" spans="3:6" ht="30" customHeight="1">
      <c r="C47" s="1"/>
      <c r="D47" s="1"/>
      <c r="E47" s="1"/>
      <c r="F47" s="1"/>
    </row>
    <row r="48" spans="3:6" ht="30" customHeight="1">
      <c r="C48" s="1"/>
      <c r="D48" s="1"/>
      <c r="E48" s="1"/>
      <c r="F48" s="1"/>
    </row>
    <row r="49" spans="3:6" ht="30" customHeight="1">
      <c r="C49" s="1"/>
      <c r="D49" s="1"/>
      <c r="E49" s="1"/>
      <c r="F49" s="1"/>
    </row>
    <row r="50" spans="3:6" ht="30" customHeight="1">
      <c r="C50" s="1"/>
      <c r="D50" s="1"/>
      <c r="E50" s="1"/>
      <c r="F50" s="1"/>
    </row>
    <row r="51" spans="3:6" ht="30" customHeight="1">
      <c r="C51" s="1"/>
      <c r="D51" s="1"/>
      <c r="E51" s="1"/>
      <c r="F51" s="1"/>
    </row>
    <row r="52" spans="3:6" ht="30" customHeight="1">
      <c r="C52" s="1"/>
      <c r="D52" s="1"/>
      <c r="E52" s="1"/>
      <c r="F52" s="1"/>
    </row>
    <row r="53" spans="3:6" ht="30" customHeight="1">
      <c r="C53" s="1"/>
      <c r="D53" s="1"/>
      <c r="E53" s="1"/>
      <c r="F53" s="1"/>
    </row>
    <row r="54" spans="3:6" ht="30" customHeight="1">
      <c r="C54" s="1"/>
      <c r="D54" s="1"/>
      <c r="E54" s="1"/>
      <c r="F54" s="1"/>
    </row>
    <row r="55" spans="3:6" ht="30" customHeight="1">
      <c r="C55" s="1"/>
      <c r="D55" s="1"/>
      <c r="E55" s="1"/>
      <c r="F55" s="1"/>
    </row>
    <row r="56" spans="3:6" ht="30" customHeight="1">
      <c r="C56" s="1"/>
      <c r="D56" s="1"/>
      <c r="E56" s="1"/>
      <c r="F56" s="1"/>
    </row>
    <row r="57" spans="3:6" ht="30" customHeight="1">
      <c r="C57" s="1"/>
      <c r="D57" s="1"/>
      <c r="E57" s="1"/>
      <c r="F57" s="1"/>
    </row>
    <row r="58" spans="3:6" ht="30" customHeight="1">
      <c r="C58" s="1"/>
      <c r="D58" s="1"/>
      <c r="E58" s="1"/>
      <c r="F58" s="1"/>
    </row>
    <row r="59" spans="3:6" ht="30" customHeight="1">
      <c r="C59" s="1"/>
      <c r="D59" s="1"/>
      <c r="E59" s="1"/>
      <c r="F59" s="1"/>
    </row>
    <row r="60" spans="3:6" ht="30" customHeight="1">
      <c r="C60" s="1"/>
      <c r="D60" s="1"/>
      <c r="E60" s="1"/>
      <c r="F60" s="1"/>
    </row>
    <row r="61" spans="3:6" ht="30" customHeight="1">
      <c r="C61" s="1"/>
      <c r="D61" s="1"/>
      <c r="E61" s="1"/>
      <c r="F61" s="1"/>
    </row>
    <row r="62" spans="3:6" ht="30" customHeight="1">
      <c r="C62" s="1"/>
      <c r="D62" s="1"/>
      <c r="E62" s="1"/>
      <c r="F62" s="1"/>
    </row>
    <row r="63" spans="3:6" ht="30" customHeight="1">
      <c r="C63" s="1"/>
      <c r="D63" s="1"/>
      <c r="E63" s="1"/>
      <c r="F63" s="1"/>
    </row>
    <row r="64" spans="3:6" ht="30" customHeight="1">
      <c r="C64" s="1"/>
      <c r="D64" s="1"/>
      <c r="E64" s="1"/>
      <c r="F64" s="1"/>
    </row>
    <row r="65" spans="3:6" ht="30" customHeight="1">
      <c r="C65" s="1"/>
      <c r="D65" s="1"/>
      <c r="E65" s="1"/>
      <c r="F65" s="1"/>
    </row>
    <row r="66" spans="3:6" ht="30" customHeight="1">
      <c r="C66" s="1"/>
      <c r="D66" s="1"/>
      <c r="E66" s="1"/>
      <c r="F66" s="1"/>
    </row>
    <row r="67" spans="3:6" ht="30" customHeight="1">
      <c r="C67" s="1"/>
      <c r="D67" s="1"/>
      <c r="E67" s="1"/>
      <c r="F67" s="1"/>
    </row>
    <row r="68" spans="3:6" ht="30" customHeight="1">
      <c r="C68" s="1"/>
      <c r="D68" s="1"/>
      <c r="E68" s="1"/>
      <c r="F68" s="1"/>
    </row>
    <row r="69" spans="3:6" ht="30" customHeight="1">
      <c r="C69" s="1"/>
      <c r="D69" s="1"/>
      <c r="E69" s="1"/>
      <c r="F69" s="1"/>
    </row>
    <row r="70" spans="3:6" ht="30" customHeight="1">
      <c r="C70" s="1"/>
      <c r="D70" s="1"/>
      <c r="E70" s="1"/>
      <c r="F70" s="1"/>
    </row>
    <row r="71" spans="3:6" ht="30" customHeight="1">
      <c r="C71" s="1"/>
      <c r="D71" s="1"/>
      <c r="E71" s="1"/>
      <c r="F71" s="1"/>
    </row>
    <row r="72" spans="3:6" ht="30" customHeight="1">
      <c r="C72" s="1"/>
      <c r="D72" s="1"/>
      <c r="E72" s="1"/>
      <c r="F72" s="1"/>
    </row>
    <row r="73" spans="3:6" ht="30" customHeight="1">
      <c r="C73" s="1"/>
      <c r="D73" s="1"/>
      <c r="E73" s="1"/>
      <c r="F73" s="1"/>
    </row>
    <row r="74" spans="3:6" ht="30" customHeight="1">
      <c r="C74" s="1"/>
      <c r="D74" s="1"/>
      <c r="E74" s="1"/>
      <c r="F74" s="1"/>
    </row>
    <row r="75" spans="3:6" ht="30" customHeight="1">
      <c r="C75" s="1"/>
      <c r="D75" s="1"/>
      <c r="E75" s="1"/>
      <c r="F75" s="1"/>
    </row>
    <row r="76" spans="3:6" ht="30" customHeight="1">
      <c r="C76" s="1"/>
      <c r="D76" s="1"/>
      <c r="E76" s="1"/>
      <c r="F76" s="1"/>
    </row>
    <row r="77" spans="3:6" ht="30" customHeight="1">
      <c r="C77" s="1"/>
      <c r="D77" s="1"/>
      <c r="E77" s="1"/>
      <c r="F77" s="1"/>
    </row>
    <row r="78" spans="3:6" ht="30" customHeight="1">
      <c r="C78" s="1"/>
      <c r="D78" s="1"/>
      <c r="E78" s="1"/>
      <c r="F78" s="1"/>
    </row>
    <row r="79" spans="3:6" ht="30" customHeight="1">
      <c r="C79" s="1"/>
      <c r="D79" s="1"/>
      <c r="E79" s="1"/>
      <c r="F79" s="1"/>
    </row>
    <row r="80" spans="3:6" ht="30" customHeight="1">
      <c r="C80" s="1"/>
      <c r="D80" s="1"/>
      <c r="E80" s="1"/>
      <c r="F80" s="1"/>
    </row>
    <row r="81" spans="3:6" ht="30" customHeight="1">
      <c r="C81" s="1"/>
      <c r="D81" s="1"/>
      <c r="E81" s="1"/>
      <c r="F81" s="1"/>
    </row>
    <row r="82" spans="3:6" ht="30" customHeight="1">
      <c r="C82" s="1"/>
      <c r="D82" s="1"/>
      <c r="E82" s="1"/>
      <c r="F82" s="1"/>
    </row>
    <row r="83" spans="3:6" ht="30" customHeight="1">
      <c r="C83" s="1"/>
      <c r="D83" s="1"/>
      <c r="E83" s="1"/>
      <c r="F83" s="1"/>
    </row>
    <row r="84" spans="3:6" ht="30" customHeight="1">
      <c r="C84" s="1"/>
      <c r="D84" s="1"/>
      <c r="E84" s="1"/>
      <c r="F84" s="1"/>
    </row>
    <row r="85" spans="3:6" ht="30" customHeight="1">
      <c r="C85" s="1"/>
      <c r="D85" s="1"/>
      <c r="E85" s="1"/>
      <c r="F85" s="1"/>
    </row>
    <row r="86" spans="3:6" ht="30" customHeight="1">
      <c r="C86" s="1"/>
      <c r="D86" s="1"/>
      <c r="E86" s="1"/>
      <c r="F86" s="1"/>
    </row>
    <row r="87" spans="3:6" ht="30" customHeight="1">
      <c r="C87" s="1"/>
      <c r="D87" s="1"/>
      <c r="E87" s="1"/>
      <c r="F87" s="1"/>
    </row>
    <row r="88" spans="3:6" ht="30" customHeight="1">
      <c r="C88" s="1"/>
      <c r="D88" s="1"/>
      <c r="E88" s="1"/>
      <c r="F88" s="1"/>
    </row>
    <row r="89" spans="3:6" ht="30" customHeight="1">
      <c r="C89" s="1"/>
      <c r="D89" s="1"/>
      <c r="E89" s="1"/>
      <c r="F89" s="1"/>
    </row>
    <row r="90" spans="3:6" ht="30" customHeight="1">
      <c r="C90" s="1"/>
      <c r="D90" s="1"/>
      <c r="E90" s="1"/>
      <c r="F90" s="1"/>
    </row>
    <row r="91" spans="3:6" ht="30" customHeight="1">
      <c r="C91" s="1"/>
      <c r="D91" s="1"/>
      <c r="E91" s="1"/>
      <c r="F91" s="1"/>
    </row>
    <row r="92" spans="3:6" ht="30" customHeight="1">
      <c r="C92" s="1"/>
      <c r="D92" s="1"/>
      <c r="E92" s="1"/>
      <c r="F92" s="1"/>
    </row>
    <row r="93" spans="3:6" ht="30" customHeight="1">
      <c r="C93" s="1"/>
      <c r="D93" s="1"/>
      <c r="E93" s="1"/>
      <c r="F93" s="1"/>
    </row>
    <row r="94" spans="3:6" ht="30" customHeight="1">
      <c r="C94" s="1"/>
      <c r="D94" s="1"/>
      <c r="E94" s="1"/>
      <c r="F94" s="1"/>
    </row>
    <row r="95" spans="3:6" ht="30" customHeight="1">
      <c r="C95" s="1"/>
      <c r="D95" s="1"/>
      <c r="E95" s="1"/>
      <c r="F95" s="1"/>
    </row>
    <row r="96" spans="3:6" ht="30" customHeight="1">
      <c r="C96" s="1"/>
      <c r="D96" s="1"/>
      <c r="E96" s="1"/>
      <c r="F96" s="1"/>
    </row>
    <row r="97" spans="3:6" ht="30" customHeight="1">
      <c r="C97" s="1"/>
      <c r="D97" s="1"/>
      <c r="E97" s="1"/>
      <c r="F97" s="1"/>
    </row>
    <row r="98" spans="3:6" ht="30" customHeight="1">
      <c r="C98" s="1"/>
      <c r="D98" s="1"/>
      <c r="E98" s="1"/>
      <c r="F98" s="1"/>
    </row>
    <row r="99" spans="3:6" ht="30" customHeight="1">
      <c r="C99" s="1"/>
      <c r="D99" s="1"/>
      <c r="E99" s="1"/>
      <c r="F99" s="1"/>
    </row>
    <row r="100" spans="3:6" ht="30" customHeight="1">
      <c r="C100" s="1"/>
      <c r="D100" s="1"/>
      <c r="E100" s="1"/>
      <c r="F100" s="1"/>
    </row>
    <row r="101" spans="3:6" ht="30" customHeight="1">
      <c r="C101" s="1"/>
      <c r="D101" s="1"/>
      <c r="E101" s="1"/>
      <c r="F101" s="1"/>
    </row>
    <row r="102" spans="3:6" ht="30" customHeight="1">
      <c r="C102" s="1"/>
      <c r="D102" s="1"/>
      <c r="E102" s="1"/>
      <c r="F102" s="1"/>
    </row>
    <row r="103" spans="3:6" ht="30" customHeight="1">
      <c r="C103" s="1"/>
      <c r="D103" s="1"/>
      <c r="E103" s="1"/>
      <c r="F103" s="1"/>
    </row>
    <row r="104" spans="3:6" ht="30" customHeight="1">
      <c r="C104" s="1"/>
      <c r="D104" s="1"/>
      <c r="E104" s="1"/>
      <c r="F104" s="1"/>
    </row>
    <row r="105" spans="3:6" ht="30" customHeight="1">
      <c r="C105" s="1"/>
      <c r="D105" s="1"/>
      <c r="E105" s="1"/>
      <c r="F105" s="1"/>
    </row>
    <row r="106" spans="3:6" ht="30" customHeight="1">
      <c r="C106" s="1"/>
      <c r="D106" s="1"/>
      <c r="E106" s="1"/>
      <c r="F106" s="1"/>
    </row>
    <row r="107" spans="3:6" ht="30" customHeight="1">
      <c r="C107" s="1"/>
      <c r="D107" s="1"/>
      <c r="E107" s="1"/>
      <c r="F107" s="1"/>
    </row>
    <row r="108" spans="3:6" ht="30" customHeight="1">
      <c r="C108" s="1"/>
      <c r="D108" s="1"/>
      <c r="E108" s="1"/>
      <c r="F108" s="1"/>
    </row>
    <row r="109" spans="3:6" ht="30" customHeight="1">
      <c r="C109" s="1"/>
      <c r="D109" s="1"/>
      <c r="E109" s="1"/>
      <c r="F109" s="1"/>
    </row>
    <row r="110" spans="3:6" ht="30" customHeight="1">
      <c r="C110" s="1"/>
      <c r="D110" s="1"/>
      <c r="E110" s="1"/>
      <c r="F110" s="1"/>
    </row>
    <row r="111" spans="3:6" ht="30" customHeight="1">
      <c r="C111" s="1"/>
      <c r="D111" s="1"/>
      <c r="E111" s="1"/>
      <c r="F111" s="1"/>
    </row>
    <row r="112" spans="3:6" ht="30" customHeight="1">
      <c r="C112" s="1"/>
      <c r="D112" s="1"/>
      <c r="E112" s="1"/>
      <c r="F112" s="1"/>
    </row>
    <row r="113" spans="3:6" ht="30" customHeight="1">
      <c r="C113" s="1"/>
      <c r="D113" s="1"/>
      <c r="E113" s="1"/>
      <c r="F113" s="1"/>
    </row>
    <row r="114" spans="3:6" ht="30" customHeight="1">
      <c r="C114" s="1"/>
      <c r="D114" s="1"/>
      <c r="E114" s="1"/>
      <c r="F114" s="1"/>
    </row>
    <row r="115" spans="3:6" ht="30" customHeight="1">
      <c r="C115" s="1"/>
      <c r="D115" s="1"/>
      <c r="E115" s="1"/>
      <c r="F115" s="1"/>
    </row>
    <row r="116" spans="3:6" ht="30" customHeight="1">
      <c r="C116" s="1"/>
      <c r="D116" s="1"/>
      <c r="E116" s="1"/>
      <c r="F116" s="1"/>
    </row>
    <row r="117" spans="3:6" ht="30" customHeight="1">
      <c r="C117" s="1"/>
      <c r="D117" s="1"/>
      <c r="E117" s="1"/>
      <c r="F117" s="1"/>
    </row>
    <row r="118" spans="3:6" ht="30" customHeight="1">
      <c r="C118" s="1"/>
      <c r="D118" s="1"/>
      <c r="E118" s="1"/>
      <c r="F118" s="1"/>
    </row>
    <row r="119" spans="3:6" ht="30" customHeight="1">
      <c r="C119" s="1"/>
      <c r="D119" s="1"/>
      <c r="E119" s="1"/>
      <c r="F119" s="1"/>
    </row>
    <row r="120" spans="3:6" ht="30" customHeight="1">
      <c r="C120" s="1"/>
      <c r="D120" s="1"/>
      <c r="E120" s="1"/>
      <c r="F120" s="1"/>
    </row>
    <row r="121" spans="3:6" ht="30" customHeight="1">
      <c r="C121" s="1"/>
      <c r="D121" s="1"/>
      <c r="E121" s="1"/>
      <c r="F121" s="1"/>
    </row>
    <row r="122" spans="3:6" ht="30" customHeight="1">
      <c r="C122" s="1"/>
      <c r="D122" s="1"/>
      <c r="E122" s="1"/>
      <c r="F122" s="1"/>
    </row>
    <row r="123" spans="3:6" ht="30" customHeight="1">
      <c r="C123" s="1"/>
      <c r="D123" s="1"/>
      <c r="E123" s="1"/>
      <c r="F123" s="1"/>
    </row>
    <row r="124" spans="3:6" ht="30" customHeight="1">
      <c r="C124" s="1"/>
      <c r="D124" s="1"/>
      <c r="E124" s="1"/>
      <c r="F124" s="1"/>
    </row>
    <row r="125" spans="3:6" ht="30" customHeight="1">
      <c r="C125" s="1"/>
      <c r="D125" s="1"/>
      <c r="E125" s="1"/>
      <c r="F125" s="1"/>
    </row>
    <row r="126" spans="3:6" ht="30" customHeight="1">
      <c r="C126" s="1"/>
      <c r="D126" s="1"/>
      <c r="E126" s="1"/>
      <c r="F126" s="1"/>
    </row>
    <row r="127" spans="3:6" ht="30" customHeight="1">
      <c r="C127" s="1"/>
      <c r="D127" s="1"/>
      <c r="E127" s="1"/>
      <c r="F127" s="1"/>
    </row>
    <row r="128" spans="3:6" ht="30" customHeight="1">
      <c r="C128" s="1"/>
      <c r="D128" s="1"/>
      <c r="E128" s="1"/>
      <c r="F128" s="1"/>
    </row>
    <row r="129" spans="3:6" ht="30" customHeight="1">
      <c r="C129" s="1"/>
      <c r="D129" s="1"/>
      <c r="E129" s="1"/>
      <c r="F129" s="1"/>
    </row>
    <row r="130" spans="3:6" ht="30" customHeight="1">
      <c r="C130" s="1"/>
      <c r="D130" s="1"/>
      <c r="E130" s="1"/>
      <c r="F130" s="1"/>
    </row>
    <row r="131" spans="3:6" ht="30" customHeight="1">
      <c r="C131" s="1"/>
      <c r="D131" s="1"/>
      <c r="E131" s="1"/>
      <c r="F131" s="1"/>
    </row>
    <row r="132" spans="3:6" ht="30" customHeight="1">
      <c r="C132" s="1"/>
      <c r="D132" s="1"/>
      <c r="E132" s="1"/>
      <c r="F132" s="1"/>
    </row>
    <row r="133" spans="3:6" ht="30" customHeight="1">
      <c r="C133" s="1"/>
      <c r="D133" s="1"/>
      <c r="E133" s="1"/>
      <c r="F133" s="1"/>
    </row>
    <row r="134" spans="3:6" ht="30" customHeight="1">
      <c r="C134" s="1"/>
      <c r="D134" s="1"/>
      <c r="E134" s="1"/>
      <c r="F134" s="1"/>
    </row>
    <row r="135" spans="3:6" ht="30" customHeight="1">
      <c r="C135" s="1"/>
      <c r="D135" s="1"/>
      <c r="E135" s="1"/>
      <c r="F135" s="1"/>
    </row>
    <row r="136" spans="3:6" ht="30" customHeight="1">
      <c r="C136" s="1"/>
      <c r="D136" s="1"/>
      <c r="E136" s="1"/>
      <c r="F136" s="1"/>
    </row>
    <row r="137" spans="3:6" ht="30" customHeight="1">
      <c r="C137" s="1"/>
      <c r="D137" s="1"/>
      <c r="E137" s="1"/>
      <c r="F137" s="1"/>
    </row>
    <row r="138" spans="3:6" ht="30" customHeight="1">
      <c r="C138" s="1"/>
      <c r="D138" s="1"/>
      <c r="E138" s="1"/>
      <c r="F138" s="1"/>
    </row>
    <row r="139" spans="3:6" ht="30" customHeight="1">
      <c r="C139" s="1"/>
      <c r="D139" s="1"/>
      <c r="E139" s="1"/>
      <c r="F139" s="1"/>
    </row>
    <row r="140" spans="3:6" ht="30" customHeight="1">
      <c r="C140" s="1"/>
      <c r="D140" s="1"/>
      <c r="E140" s="1"/>
      <c r="F140" s="1"/>
    </row>
    <row r="141" spans="3:6" ht="30" customHeight="1">
      <c r="C141" s="1"/>
      <c r="D141" s="1"/>
      <c r="E141" s="1"/>
      <c r="F141" s="1"/>
    </row>
    <row r="142" spans="3:6" ht="30" customHeight="1">
      <c r="C142" s="1"/>
      <c r="D142" s="1"/>
      <c r="E142" s="1"/>
      <c r="F142" s="1"/>
    </row>
    <row r="143" spans="3:6" ht="30" customHeight="1">
      <c r="C143" s="1"/>
      <c r="D143" s="1"/>
      <c r="E143" s="1"/>
      <c r="F143" s="1"/>
    </row>
    <row r="144" spans="3:6" ht="30" customHeight="1">
      <c r="C144" s="1"/>
      <c r="D144" s="1"/>
      <c r="E144" s="1"/>
      <c r="F144" s="1"/>
    </row>
    <row r="145" spans="3:6" ht="30" customHeight="1">
      <c r="C145" s="1"/>
      <c r="D145" s="1"/>
      <c r="E145" s="1"/>
      <c r="F145" s="1"/>
    </row>
    <row r="146" spans="3:6" ht="30" customHeight="1">
      <c r="C146" s="1"/>
      <c r="D146" s="1"/>
      <c r="E146" s="1"/>
      <c r="F146" s="1"/>
    </row>
    <row r="147" spans="3:6" ht="30" customHeight="1">
      <c r="C147" s="1"/>
      <c r="D147" s="1"/>
      <c r="E147" s="1"/>
      <c r="F147" s="1"/>
    </row>
    <row r="148" spans="3:6" ht="30" customHeight="1">
      <c r="C148" s="1"/>
      <c r="D148" s="1"/>
      <c r="E148" s="1"/>
      <c r="F148" s="1"/>
    </row>
    <row r="149" spans="3:6" ht="30" customHeight="1">
      <c r="C149" s="1"/>
      <c r="D149" s="1"/>
      <c r="E149" s="1"/>
      <c r="F149" s="1"/>
    </row>
    <row r="150" spans="3:6" ht="30" customHeight="1">
      <c r="C150" s="1"/>
      <c r="D150" s="1"/>
      <c r="E150" s="1"/>
      <c r="F150" s="1"/>
    </row>
    <row r="151" spans="3:6" ht="30" customHeight="1">
      <c r="C151" s="1"/>
      <c r="D151" s="1"/>
      <c r="E151" s="1"/>
      <c r="F151" s="1"/>
    </row>
    <row r="152" spans="3:6" ht="30" customHeight="1">
      <c r="C152" s="1"/>
      <c r="D152" s="1"/>
      <c r="E152" s="1"/>
      <c r="F152" s="1"/>
    </row>
    <row r="153" spans="3:6" ht="30" customHeight="1">
      <c r="C153" s="1"/>
      <c r="D153" s="1"/>
      <c r="E153" s="1"/>
      <c r="F153" s="1"/>
    </row>
    <row r="154" spans="3:6" ht="30" customHeight="1">
      <c r="C154" s="1"/>
      <c r="D154" s="1"/>
      <c r="E154" s="1"/>
      <c r="F154" s="1"/>
    </row>
    <row r="155" spans="3:6" ht="30" customHeight="1">
      <c r="C155" s="1"/>
      <c r="D155" s="1"/>
      <c r="E155" s="1"/>
      <c r="F155" s="1"/>
    </row>
    <row r="156" spans="3:6" ht="30" customHeight="1">
      <c r="C156" s="1"/>
      <c r="D156" s="1"/>
      <c r="E156" s="1"/>
      <c r="F156" s="1"/>
    </row>
    <row r="157" spans="3:6" ht="30" customHeight="1">
      <c r="C157" s="1"/>
      <c r="D157" s="1"/>
      <c r="E157" s="1"/>
      <c r="F157" s="1"/>
    </row>
    <row r="158" spans="3:6" ht="30" customHeight="1">
      <c r="C158" s="1"/>
      <c r="D158" s="1"/>
      <c r="E158" s="1"/>
      <c r="F158" s="1"/>
    </row>
    <row r="159" spans="3:6" ht="30" customHeight="1">
      <c r="C159" s="1"/>
      <c r="D159" s="1"/>
      <c r="E159" s="1"/>
      <c r="F159" s="1"/>
    </row>
    <row r="160" spans="3:6" ht="30" customHeight="1">
      <c r="C160" s="1"/>
      <c r="D160" s="1"/>
      <c r="E160" s="1"/>
      <c r="F160" s="1"/>
    </row>
    <row r="161" spans="3:6" ht="30" customHeight="1">
      <c r="C161" s="1"/>
      <c r="D161" s="1"/>
      <c r="E161" s="1"/>
      <c r="F161" s="1"/>
    </row>
    <row r="162" spans="3:6" ht="30" customHeight="1">
      <c r="C162" s="1"/>
      <c r="D162" s="1"/>
      <c r="E162" s="1"/>
      <c r="F162" s="1"/>
    </row>
    <row r="163" spans="3:6" ht="30" customHeight="1">
      <c r="C163" s="1"/>
      <c r="D163" s="1"/>
      <c r="E163" s="1"/>
      <c r="F163" s="1"/>
    </row>
    <row r="164" spans="3:6" ht="30" customHeight="1">
      <c r="C164" s="1"/>
      <c r="D164" s="1"/>
      <c r="E164" s="1"/>
      <c r="F164" s="1"/>
    </row>
    <row r="165" spans="3:6" ht="30" customHeight="1">
      <c r="C165" s="1"/>
      <c r="D165" s="1"/>
      <c r="E165" s="1"/>
      <c r="F165" s="1"/>
    </row>
    <row r="166" spans="3:6" ht="30" customHeight="1">
      <c r="C166" s="1"/>
      <c r="D166" s="1"/>
      <c r="E166" s="1"/>
      <c r="F166" s="1"/>
    </row>
    <row r="167" spans="3:6" ht="30" customHeight="1">
      <c r="C167" s="1"/>
      <c r="D167" s="1"/>
      <c r="E167" s="1"/>
      <c r="F167" s="1"/>
    </row>
    <row r="168" spans="3:6" ht="30" customHeight="1">
      <c r="C168" s="1"/>
      <c r="D168" s="1"/>
      <c r="E168" s="1"/>
      <c r="F168" s="1"/>
    </row>
    <row r="169" spans="3:6" ht="30" customHeight="1">
      <c r="C169" s="1"/>
      <c r="D169" s="1"/>
      <c r="E169" s="1"/>
      <c r="F169" s="1"/>
    </row>
    <row r="170" spans="3:6" ht="30" customHeight="1">
      <c r="C170" s="1"/>
      <c r="D170" s="1"/>
      <c r="E170" s="1"/>
      <c r="F170" s="1"/>
    </row>
    <row r="171" spans="3:6" ht="30" customHeight="1">
      <c r="C171" s="1"/>
      <c r="D171" s="1"/>
      <c r="E171" s="1"/>
      <c r="F171" s="1"/>
    </row>
    <row r="172" spans="3:6" ht="30" customHeight="1">
      <c r="C172" s="1"/>
      <c r="D172" s="1"/>
      <c r="E172" s="1"/>
      <c r="F172" s="1"/>
    </row>
    <row r="173" spans="3:6" ht="30" customHeight="1">
      <c r="C173" s="1"/>
      <c r="D173" s="1"/>
      <c r="E173" s="1"/>
      <c r="F173" s="1"/>
    </row>
    <row r="174" spans="3:6" ht="30" customHeight="1">
      <c r="C174" s="1"/>
      <c r="D174" s="1"/>
      <c r="E174" s="1"/>
      <c r="F174" s="1"/>
    </row>
    <row r="175" spans="3:6" ht="30" customHeight="1">
      <c r="C175" s="1"/>
      <c r="D175" s="1"/>
      <c r="E175" s="1"/>
      <c r="F175" s="1"/>
    </row>
    <row r="176" spans="3:6" ht="30" customHeight="1">
      <c r="C176" s="1"/>
      <c r="D176" s="1"/>
      <c r="E176" s="1"/>
      <c r="F176" s="1"/>
    </row>
    <row r="177" spans="3:6" ht="30" customHeight="1">
      <c r="C177" s="1"/>
      <c r="D177" s="1"/>
      <c r="E177" s="1"/>
      <c r="F177" s="1"/>
    </row>
    <row r="178" spans="3:6" ht="30" customHeight="1">
      <c r="C178" s="1"/>
      <c r="D178" s="1"/>
      <c r="E178" s="1"/>
      <c r="F178" s="1"/>
    </row>
    <row r="179" spans="3:6" ht="30" customHeight="1">
      <c r="C179" s="1"/>
      <c r="D179" s="1"/>
      <c r="E179" s="1"/>
      <c r="F179" s="1"/>
    </row>
    <row r="180" spans="3:6" ht="30" customHeight="1">
      <c r="C180" s="1"/>
      <c r="D180" s="1"/>
      <c r="E180" s="1"/>
      <c r="F180" s="1"/>
    </row>
    <row r="181" spans="3:6" ht="30" customHeight="1">
      <c r="C181" s="1"/>
      <c r="D181" s="1"/>
      <c r="E181" s="1"/>
      <c r="F181" s="1"/>
    </row>
    <row r="182" spans="3:6" ht="30" customHeight="1">
      <c r="C182" s="1"/>
      <c r="D182" s="1"/>
      <c r="E182" s="1"/>
      <c r="F182" s="1"/>
    </row>
    <row r="183" spans="3:6" ht="30" customHeight="1">
      <c r="C183" s="1"/>
      <c r="D183" s="1"/>
      <c r="E183" s="1"/>
      <c r="F183" s="1"/>
    </row>
    <row r="184" spans="3:6" ht="30" customHeight="1">
      <c r="C184" s="1"/>
      <c r="D184" s="1"/>
      <c r="E184" s="1"/>
      <c r="F184" s="1"/>
    </row>
    <row r="185" spans="3:6" ht="30" customHeight="1">
      <c r="C185" s="1"/>
      <c r="D185" s="1"/>
      <c r="E185" s="1"/>
      <c r="F185" s="1"/>
    </row>
    <row r="186" spans="3:6" ht="30" customHeight="1">
      <c r="C186" s="1"/>
      <c r="D186" s="1"/>
      <c r="E186" s="1"/>
      <c r="F186" s="1"/>
    </row>
    <row r="187" spans="3:6" ht="30" customHeight="1">
      <c r="C187" s="1"/>
      <c r="D187" s="1"/>
      <c r="E187" s="1"/>
      <c r="F187" s="1"/>
    </row>
    <row r="188" spans="3:6" ht="30" customHeight="1">
      <c r="C188" s="1"/>
      <c r="D188" s="1"/>
      <c r="E188" s="1"/>
      <c r="F188" s="1"/>
    </row>
    <row r="189" spans="3:6" ht="30" customHeight="1">
      <c r="C189" s="1"/>
      <c r="D189" s="1"/>
      <c r="E189" s="1"/>
      <c r="F189" s="1"/>
    </row>
    <row r="190" spans="3:6" ht="30" customHeight="1">
      <c r="C190" s="1"/>
      <c r="D190" s="1"/>
      <c r="E190" s="1"/>
      <c r="F190" s="1"/>
    </row>
    <row r="191" spans="3:6" ht="30" customHeight="1">
      <c r="C191" s="1"/>
      <c r="D191" s="1"/>
      <c r="E191" s="1"/>
      <c r="F191" s="1"/>
    </row>
    <row r="192" spans="3:6" ht="30" customHeight="1">
      <c r="C192" s="1"/>
      <c r="D192" s="1"/>
      <c r="E192" s="1"/>
      <c r="F192" s="1"/>
    </row>
    <row r="193" spans="3:6" ht="30" customHeight="1">
      <c r="C193" s="1"/>
      <c r="D193" s="1"/>
      <c r="E193" s="1"/>
      <c r="F193" s="1"/>
    </row>
    <row r="194" spans="3:6" ht="30" customHeight="1">
      <c r="C194" s="1"/>
      <c r="D194" s="1"/>
      <c r="E194" s="1"/>
      <c r="F194" s="1"/>
    </row>
    <row r="195" spans="3:6" ht="30" customHeight="1">
      <c r="C195" s="1"/>
      <c r="D195" s="1"/>
      <c r="E195" s="1"/>
      <c r="F195" s="1"/>
    </row>
    <row r="196" spans="3:6" ht="30" customHeight="1">
      <c r="C196" s="1"/>
      <c r="D196" s="1"/>
      <c r="E196" s="1"/>
      <c r="F196" s="1"/>
    </row>
    <row r="197" spans="3:6" ht="30" customHeight="1">
      <c r="C197" s="1"/>
      <c r="D197" s="1"/>
      <c r="E197" s="1"/>
      <c r="F197" s="1"/>
    </row>
  </sheetData>
  <sheetProtection selectLockedCells="1"/>
  <mergeCells count="4">
    <mergeCell ref="C10:C11"/>
    <mergeCell ref="B10:B11"/>
    <mergeCell ref="B19:F19"/>
    <mergeCell ref="B7:E7"/>
  </mergeCells>
  <printOptions horizontalCentered="1"/>
  <pageMargins left="0.5" right="0.5" top="0.5" bottom="0.5" header="0.25" footer="0.25"/>
  <pageSetup fitToHeight="1" fitToWidth="1" horizontalDpi="600" verticalDpi="600" orientation="landscape" paperSize="9" r:id="rId1"/>
  <headerFooter alignWithMargins="0">
    <oddFooter>&amp;RСтрана &amp;P од &amp;N</oddFooter>
  </headerFooter>
  <ignoredErrors>
    <ignoredError sqref="D22:E2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3.8515625" style="1" customWidth="1"/>
    <col min="2" max="2" width="8.28125" style="2" customWidth="1"/>
    <col min="3" max="3" width="8.28125" style="1" customWidth="1"/>
    <col min="4" max="4" width="40.140625" style="1" customWidth="1"/>
    <col min="5" max="11" width="20.7109375" style="1" customWidth="1"/>
    <col min="12" max="16384" width="9.140625" style="1" customWidth="1"/>
  </cols>
  <sheetData>
    <row r="1" spans="1:2" s="10" customFormat="1" ht="15" customHeight="1">
      <c r="A1" s="19" t="s">
        <v>302</v>
      </c>
      <c r="B1" s="19"/>
    </row>
    <row r="2" spans="1:2" s="10" customFormat="1" ht="15" customHeight="1">
      <c r="A2" s="19"/>
      <c r="B2" s="19"/>
    </row>
    <row r="3" s="10" customFormat="1" ht="15" customHeight="1">
      <c r="B3" s="13" t="str">
        <f>+CONCATENATE('Poc. strana'!$A$15," ",'Poc. strana'!$C$15)</f>
        <v>Назив енергетског субјекта: </v>
      </c>
    </row>
    <row r="4" spans="1:2" s="10" customFormat="1" ht="15" customHeight="1">
      <c r="A4" s="84"/>
      <c r="B4" s="13" t="str">
        <f>+CONCATENATE('Poc. strana'!$A$12," ",'Poc. strana'!$B$12)</f>
        <v>Енергетска делатност: Дистрибуција електричне енергије и управљање затвореним дистрибутивним системом</v>
      </c>
    </row>
    <row r="5" spans="1:2" s="10" customFormat="1" ht="15" customHeight="1">
      <c r="A5" s="84"/>
      <c r="B5" s="13" t="str">
        <f>+CONCATENATE('Poc. strana'!$A$29," ",'Poc. strana'!$C$29)</f>
        <v>Датум обраде: </v>
      </c>
    </row>
    <row r="6" ht="15" customHeight="1">
      <c r="B6" s="48"/>
    </row>
    <row r="7" spans="2:7" ht="27" customHeight="1">
      <c r="B7" s="654" t="s">
        <v>423</v>
      </c>
      <c r="C7" s="654"/>
      <c r="D7" s="654"/>
      <c r="E7" s="654"/>
      <c r="F7" s="37"/>
      <c r="G7" s="37"/>
    </row>
    <row r="8" spans="2:7" ht="15.75" customHeight="1">
      <c r="B8" s="37"/>
      <c r="C8" s="37"/>
      <c r="D8" s="37"/>
      <c r="E8" s="37"/>
      <c r="F8" s="37"/>
      <c r="G8" s="37"/>
    </row>
    <row r="9" spans="5:9" ht="15" customHeight="1" thickBot="1">
      <c r="E9" s="22" t="s">
        <v>323</v>
      </c>
      <c r="F9" s="22"/>
      <c r="G9" s="22"/>
      <c r="I9" s="31"/>
    </row>
    <row r="10" spans="2:8" ht="15" customHeight="1" thickTop="1">
      <c r="B10" s="660" t="s">
        <v>267</v>
      </c>
      <c r="C10" s="661"/>
      <c r="D10" s="661"/>
      <c r="E10" s="662"/>
      <c r="F10" s="27"/>
      <c r="G10" s="32"/>
      <c r="H10" s="33"/>
    </row>
    <row r="11" spans="2:9" ht="51">
      <c r="B11" s="49" t="s">
        <v>188</v>
      </c>
      <c r="C11" s="62" t="s">
        <v>356</v>
      </c>
      <c r="D11" s="36" t="s">
        <v>247</v>
      </c>
      <c r="E11" s="77" t="s">
        <v>413</v>
      </c>
      <c r="F11" s="78"/>
      <c r="G11" s="78"/>
      <c r="H11" s="78"/>
      <c r="I11" s="30"/>
    </row>
    <row r="12" spans="2:12" ht="15" customHeight="1">
      <c r="B12" s="50">
        <v>1</v>
      </c>
      <c r="C12" s="393">
        <v>30</v>
      </c>
      <c r="D12" s="23" t="s">
        <v>142</v>
      </c>
      <c r="E12" s="178"/>
      <c r="F12" s="34"/>
      <c r="G12" s="34"/>
      <c r="H12" s="34"/>
      <c r="I12" s="34"/>
      <c r="L12"/>
    </row>
    <row r="13" spans="2:12" ht="15" customHeight="1">
      <c r="B13" s="51">
        <v>2</v>
      </c>
      <c r="C13" s="394">
        <v>31</v>
      </c>
      <c r="D13" s="24" t="s">
        <v>289</v>
      </c>
      <c r="E13" s="179"/>
      <c r="F13" s="34"/>
      <c r="G13" s="34"/>
      <c r="H13" s="34"/>
      <c r="I13" s="34"/>
      <c r="L13"/>
    </row>
    <row r="14" spans="2:9" ht="15" customHeight="1">
      <c r="B14" s="51">
        <v>3</v>
      </c>
      <c r="C14" s="394">
        <v>32</v>
      </c>
      <c r="D14" s="24" t="s">
        <v>290</v>
      </c>
      <c r="E14" s="179"/>
      <c r="F14" s="34"/>
      <c r="G14" s="34"/>
      <c r="H14" s="34"/>
      <c r="I14" s="34"/>
    </row>
    <row r="15" spans="2:9" ht="15" customHeight="1">
      <c r="B15" s="51">
        <v>4</v>
      </c>
      <c r="C15" s="394">
        <v>33</v>
      </c>
      <c r="D15" s="24" t="s">
        <v>291</v>
      </c>
      <c r="E15" s="179"/>
      <c r="F15" s="34"/>
      <c r="G15" s="34"/>
      <c r="H15" s="34"/>
      <c r="I15" s="34"/>
    </row>
    <row r="16" spans="2:9" ht="15" customHeight="1">
      <c r="B16" s="51">
        <v>5</v>
      </c>
      <c r="C16" s="394">
        <v>34</v>
      </c>
      <c r="D16" s="24" t="s">
        <v>143</v>
      </c>
      <c r="E16" s="179"/>
      <c r="F16" s="34"/>
      <c r="G16" s="34"/>
      <c r="H16" s="34"/>
      <c r="I16" s="34"/>
    </row>
    <row r="17" spans="2:9" ht="15" customHeight="1">
      <c r="B17" s="51">
        <v>6</v>
      </c>
      <c r="C17" s="395">
        <v>35</v>
      </c>
      <c r="D17" s="25" t="s">
        <v>292</v>
      </c>
      <c r="E17" s="179"/>
      <c r="F17" s="34"/>
      <c r="G17" s="34"/>
      <c r="H17" s="34"/>
      <c r="I17" s="34"/>
    </row>
    <row r="18" spans="2:9" ht="15" customHeight="1">
      <c r="B18" s="52">
        <v>7</v>
      </c>
      <c r="C18" s="396" t="s">
        <v>357</v>
      </c>
      <c r="D18" s="106" t="s">
        <v>299</v>
      </c>
      <c r="E18" s="180"/>
      <c r="F18" s="34"/>
      <c r="G18" s="34"/>
      <c r="H18" s="34"/>
      <c r="I18" s="34"/>
    </row>
    <row r="19" spans="2:9" ht="15" customHeight="1" thickBot="1">
      <c r="B19" s="53">
        <v>8</v>
      </c>
      <c r="C19" s="399"/>
      <c r="D19" s="26" t="s">
        <v>300</v>
      </c>
      <c r="E19" s="28">
        <f>E12+E13+E14+E15+E16-E17-E18</f>
        <v>0</v>
      </c>
      <c r="F19" s="100"/>
      <c r="G19" s="100"/>
      <c r="H19" s="34"/>
      <c r="I19" s="34"/>
    </row>
    <row r="20" ht="15" customHeight="1" thickTop="1">
      <c r="H20" s="32"/>
    </row>
    <row r="21" spans="2:10" ht="15" customHeight="1">
      <c r="B21" s="653" t="s">
        <v>441</v>
      </c>
      <c r="C21" s="653"/>
      <c r="D21" s="653"/>
      <c r="E21" s="653"/>
      <c r="F21" s="653"/>
      <c r="G21" s="653"/>
      <c r="H21" s="653"/>
      <c r="I21" s="162"/>
      <c r="J21" s="162"/>
    </row>
    <row r="22" ht="15" customHeight="1" thickBot="1"/>
    <row r="23" spans="2:8" ht="15" customHeight="1" thickTop="1">
      <c r="B23" s="660" t="s">
        <v>268</v>
      </c>
      <c r="C23" s="661"/>
      <c r="D23" s="661"/>
      <c r="E23" s="661"/>
      <c r="F23" s="661"/>
      <c r="G23" s="661"/>
      <c r="H23" s="662"/>
    </row>
    <row r="24" spans="2:8" ht="15" customHeight="1">
      <c r="B24" s="658" t="s">
        <v>188</v>
      </c>
      <c r="C24" s="651" t="s">
        <v>356</v>
      </c>
      <c r="D24" s="659" t="s">
        <v>247</v>
      </c>
      <c r="E24" s="655" t="s">
        <v>410</v>
      </c>
      <c r="F24" s="656"/>
      <c r="G24" s="656"/>
      <c r="H24" s="657"/>
    </row>
    <row r="25" spans="2:8" s="37" customFormat="1" ht="38.25" customHeight="1">
      <c r="B25" s="658"/>
      <c r="C25" s="652"/>
      <c r="D25" s="659"/>
      <c r="E25" s="36" t="s">
        <v>327</v>
      </c>
      <c r="F25" s="38" t="s">
        <v>179</v>
      </c>
      <c r="G25" s="42" t="str">
        <f>"Планирани износ расхода од камата у "&amp;'Poc. strana'!C19&amp;". години (у 000 дин.)"</f>
        <v>Планирани износ расхода од камата у 2018. години (у 000 дин.)</v>
      </c>
      <c r="H25" s="159" t="str">
        <f>"Планирани износ отплате обавеза у "&amp;'Poc. strana'!C19&amp;". години (у 000 дин.)"</f>
        <v>Планирани износ отплате обавеза у 2018. години (у 000 дин.)</v>
      </c>
    </row>
    <row r="26" spans="2:8" ht="15" customHeight="1">
      <c r="B26" s="50">
        <v>1</v>
      </c>
      <c r="C26" s="393">
        <v>41</v>
      </c>
      <c r="D26" s="23" t="s">
        <v>293</v>
      </c>
      <c r="E26" s="39">
        <f>SUM(E27:E29)</f>
        <v>0</v>
      </c>
      <c r="F26" s="186">
        <f>IF(E26=0,,((E27*(1+F27)+E28*(1+F28)+E29*(1+F29))/E26-1))</f>
        <v>0</v>
      </c>
      <c r="G26" s="156">
        <f>SUM(G27:G29)</f>
        <v>0</v>
      </c>
      <c r="H26" s="160">
        <f>SUM(H27:H29)</f>
        <v>0</v>
      </c>
    </row>
    <row r="27" spans="2:8" ht="15" customHeight="1">
      <c r="B27" s="51" t="s">
        <v>216</v>
      </c>
      <c r="C27" s="394">
        <v>414</v>
      </c>
      <c r="D27" s="24" t="s">
        <v>294</v>
      </c>
      <c r="E27" s="177"/>
      <c r="F27" s="187"/>
      <c r="G27" s="181"/>
      <c r="H27" s="179"/>
    </row>
    <row r="28" spans="2:8" ht="15" customHeight="1">
      <c r="B28" s="51" t="s">
        <v>217</v>
      </c>
      <c r="C28" s="394">
        <v>415</v>
      </c>
      <c r="D28" s="24" t="s">
        <v>295</v>
      </c>
      <c r="E28" s="177"/>
      <c r="F28" s="187"/>
      <c r="G28" s="181"/>
      <c r="H28" s="179"/>
    </row>
    <row r="29" spans="2:8" ht="25.5">
      <c r="B29" s="51" t="s">
        <v>218</v>
      </c>
      <c r="C29" s="397" t="s">
        <v>358</v>
      </c>
      <c r="D29" s="24" t="s">
        <v>144</v>
      </c>
      <c r="E29" s="177"/>
      <c r="F29" s="187"/>
      <c r="G29" s="181"/>
      <c r="H29" s="179"/>
    </row>
    <row r="30" spans="2:8" ht="25.5">
      <c r="B30" s="51" t="s">
        <v>181</v>
      </c>
      <c r="C30" s="397" t="s">
        <v>359</v>
      </c>
      <c r="D30" s="24" t="s">
        <v>296</v>
      </c>
      <c r="E30" s="40">
        <f>SUM(E31:E34)</f>
        <v>0</v>
      </c>
      <c r="F30" s="188">
        <f>IF(E30=0,,((E31*(1+F31)+E32*(1+F32)+E33*(1+F33)+E34*(1+F34))/E30-1))</f>
        <v>0</v>
      </c>
      <c r="G30" s="157">
        <f>SUM(G31:G34)</f>
        <v>0</v>
      </c>
      <c r="H30" s="161">
        <f>SUM(H31:H34)</f>
        <v>0</v>
      </c>
    </row>
    <row r="31" spans="2:8" ht="15" customHeight="1">
      <c r="B31" s="51" t="s">
        <v>219</v>
      </c>
      <c r="C31" s="394">
        <v>422</v>
      </c>
      <c r="D31" s="24" t="s">
        <v>297</v>
      </c>
      <c r="E31" s="177"/>
      <c r="F31" s="187"/>
      <c r="G31" s="181"/>
      <c r="H31" s="179"/>
    </row>
    <row r="32" spans="2:8" ht="15" customHeight="1">
      <c r="B32" s="51" t="s">
        <v>220</v>
      </c>
      <c r="C32" s="394">
        <v>423</v>
      </c>
      <c r="D32" s="24" t="s">
        <v>298</v>
      </c>
      <c r="E32" s="177"/>
      <c r="F32" s="187"/>
      <c r="G32" s="181"/>
      <c r="H32" s="179"/>
    </row>
    <row r="33" spans="2:8" ht="25.5">
      <c r="B33" s="51" t="s">
        <v>221</v>
      </c>
      <c r="C33" s="394" t="s">
        <v>360</v>
      </c>
      <c r="D33" s="165" t="s">
        <v>145</v>
      </c>
      <c r="E33" s="177"/>
      <c r="F33" s="187"/>
      <c r="G33" s="181"/>
      <c r="H33" s="179"/>
    </row>
    <row r="34" spans="2:8" ht="25.5">
      <c r="B34" s="52" t="s">
        <v>231</v>
      </c>
      <c r="C34" s="398" t="s">
        <v>361</v>
      </c>
      <c r="D34" s="25" t="s">
        <v>146</v>
      </c>
      <c r="E34" s="182"/>
      <c r="F34" s="189"/>
      <c r="G34" s="183"/>
      <c r="H34" s="180"/>
    </row>
    <row r="35" spans="2:8" ht="15" customHeight="1" thickBot="1">
      <c r="B35" s="53" t="s">
        <v>182</v>
      </c>
      <c r="C35" s="399"/>
      <c r="D35" s="26" t="s">
        <v>301</v>
      </c>
      <c r="E35" s="29">
        <f>E26+E30</f>
        <v>0</v>
      </c>
      <c r="F35" s="164">
        <f>IF(E35=0,,((E27*(1+F27)+E28*(1+F28)+E29*(1+F29)+E31*(1+F31)+E32*(1+F32)+E33*(1+F33)+E34*(1+F34))/E35-1))</f>
        <v>0</v>
      </c>
      <c r="G35" s="158">
        <f>G26+G30</f>
        <v>0</v>
      </c>
      <c r="H35" s="28">
        <f>H26+H30</f>
        <v>0</v>
      </c>
    </row>
    <row r="36" ht="15" customHeight="1" thickTop="1">
      <c r="F36" s="163"/>
    </row>
  </sheetData>
  <sheetProtection formatColumns="0" selectLockedCells="1"/>
  <mergeCells count="8">
    <mergeCell ref="C24:C25"/>
    <mergeCell ref="B21:H21"/>
    <mergeCell ref="B7:E7"/>
    <mergeCell ref="E24:H24"/>
    <mergeCell ref="B24:B25"/>
    <mergeCell ref="D24:D25"/>
    <mergeCell ref="B10:E10"/>
    <mergeCell ref="B23:H23"/>
  </mergeCells>
  <printOptions horizontalCentered="1"/>
  <pageMargins left="0.236220472440945" right="0.236220472440945" top="0.511811023622047" bottom="0.511811023622047" header="0.236220472440945" footer="0.236220472440945"/>
  <pageSetup fitToHeight="1" fitToWidth="1" horizontalDpi="600" verticalDpi="600" orientation="landscape" paperSize="9" scale="73" r:id="rId1"/>
  <headerFooter alignWithMargins="0">
    <oddFooter>&amp;R&amp;"Arial Narrow,Regular"Страна &amp;P од &amp;N</oddFooter>
  </headerFooter>
  <rowBreaks count="1" manualBreakCount="1">
    <brk id="2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483" customWidth="1"/>
    <col min="2" max="2" width="9.140625" style="483" customWidth="1"/>
    <col min="3" max="3" width="86.8515625" style="483" customWidth="1"/>
    <col min="4" max="4" width="13.7109375" style="483" customWidth="1"/>
    <col min="5" max="16384" width="9.140625" style="483" customWidth="1"/>
  </cols>
  <sheetData>
    <row r="1" spans="1:2" s="482" customFormat="1" ht="15" customHeight="1">
      <c r="A1" s="19" t="s">
        <v>302</v>
      </c>
      <c r="B1" s="19"/>
    </row>
    <row r="2" spans="1:2" s="482" customFormat="1" ht="15" customHeight="1">
      <c r="A2" s="19"/>
      <c r="B2" s="19"/>
    </row>
    <row r="3" spans="1:2" s="482" customFormat="1" ht="15" customHeight="1">
      <c r="A3" s="10"/>
      <c r="B3" s="13" t="str">
        <f>+CONCATENATE('Poc. strana'!$A$15," ",'Poc. strana'!$C$15)</f>
        <v>Назив енергетског субјекта: </v>
      </c>
    </row>
    <row r="4" spans="1:2" s="482" customFormat="1" ht="15" customHeight="1">
      <c r="A4" s="84"/>
      <c r="B4" s="13" t="str">
        <f>+CONCATENATE('Poc. strana'!$A$12," ",'Poc. strana'!$B$12)</f>
        <v>Енергетска делатност: Дистрибуција електричне енергије и управљање затвореним дистрибутивним системом</v>
      </c>
    </row>
    <row r="5" spans="1:2" s="482" customFormat="1" ht="15" customHeight="1">
      <c r="A5" s="84"/>
      <c r="B5" s="13" t="str">
        <f>+CONCATENATE('Poc. strana'!$A$29," ",'Poc. strana'!$C$29)</f>
        <v>Датум обраде: </v>
      </c>
    </row>
    <row r="7" spans="2:4" ht="26.25" customHeight="1">
      <c r="B7" s="667" t="s">
        <v>424</v>
      </c>
      <c r="C7" s="667"/>
      <c r="D7" s="667"/>
    </row>
    <row r="8" spans="5:20" s="482" customFormat="1" ht="15" customHeight="1"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</row>
    <row r="9" spans="2:4" s="482" customFormat="1" ht="15" customHeight="1" thickBot="1">
      <c r="B9" s="484"/>
      <c r="C9" s="326"/>
      <c r="D9" s="485" t="s">
        <v>4</v>
      </c>
    </row>
    <row r="10" spans="2:4" ht="15" customHeight="1" thickTop="1">
      <c r="B10" s="665" t="s">
        <v>0</v>
      </c>
      <c r="C10" s="663" t="s">
        <v>247</v>
      </c>
      <c r="D10" s="330" t="s">
        <v>61</v>
      </c>
    </row>
    <row r="11" spans="2:4" ht="15" customHeight="1">
      <c r="B11" s="666"/>
      <c r="C11" s="664"/>
      <c r="D11" s="486">
        <f>+'Poc. strana'!C19</f>
        <v>2018</v>
      </c>
    </row>
    <row r="12" spans="2:4" ht="15" customHeight="1">
      <c r="B12" s="487" t="s">
        <v>248</v>
      </c>
      <c r="C12" s="488" t="s">
        <v>187</v>
      </c>
      <c r="D12" s="356">
        <f>D32</f>
        <v>0</v>
      </c>
    </row>
    <row r="13" spans="2:4" ht="15" customHeight="1">
      <c r="B13" s="489" t="s">
        <v>251</v>
      </c>
      <c r="C13" s="436" t="s">
        <v>197</v>
      </c>
      <c r="D13" s="490">
        <f>D33</f>
        <v>0</v>
      </c>
    </row>
    <row r="14" spans="2:4" ht="25.5">
      <c r="B14" s="491" t="s">
        <v>259</v>
      </c>
      <c r="C14" s="328" t="s">
        <v>390</v>
      </c>
      <c r="D14" s="492">
        <f>D34</f>
        <v>0</v>
      </c>
    </row>
    <row r="15" spans="2:4" ht="15" customHeight="1">
      <c r="B15" s="493" t="s">
        <v>50</v>
      </c>
      <c r="C15" s="329" t="s">
        <v>387</v>
      </c>
      <c r="D15" s="494">
        <f>D12-D13-D14</f>
        <v>0</v>
      </c>
    </row>
    <row r="16" spans="2:4" ht="15" customHeight="1">
      <c r="B16" s="493" t="s">
        <v>52</v>
      </c>
      <c r="C16" s="495" t="s">
        <v>388</v>
      </c>
      <c r="D16" s="496"/>
    </row>
    <row r="17" spans="2:4" ht="15" customHeight="1">
      <c r="B17" s="493" t="s">
        <v>53</v>
      </c>
      <c r="C17" s="327" t="s">
        <v>389</v>
      </c>
      <c r="D17" s="496"/>
    </row>
    <row r="18" spans="2:4" ht="25.5">
      <c r="B18" s="493" t="s">
        <v>54</v>
      </c>
      <c r="C18" s="328" t="s">
        <v>391</v>
      </c>
      <c r="D18" s="496"/>
    </row>
    <row r="19" spans="2:4" ht="15" customHeight="1">
      <c r="B19" s="493" t="s">
        <v>55</v>
      </c>
      <c r="C19" s="329" t="s">
        <v>392</v>
      </c>
      <c r="D19" s="497">
        <f>D16-D17-D18</f>
        <v>0</v>
      </c>
    </row>
    <row r="20" spans="2:4" ht="15" customHeight="1" thickBot="1">
      <c r="B20" s="498" t="s">
        <v>56</v>
      </c>
      <c r="C20" s="499" t="s">
        <v>393</v>
      </c>
      <c r="D20" s="500">
        <f>(D15+D19)/2</f>
        <v>0</v>
      </c>
    </row>
    <row r="21" spans="2:4" ht="15" customHeight="1" thickBot="1" thickTop="1">
      <c r="B21" s="412"/>
      <c r="C21" s="412"/>
      <c r="D21" s="412"/>
    </row>
    <row r="22" spans="2:4" ht="15" customHeight="1" thickBot="1" thickTop="1">
      <c r="B22"/>
      <c r="C22" s="501" t="str">
        <f>("Трошкови амортизације у "&amp;'Poc. strana'!$C$19&amp;". години (у 000 дин.):")</f>
        <v>Трошкови амортизације у 2018. години (у 000 дин.):</v>
      </c>
      <c r="D22" s="391"/>
    </row>
    <row r="23" spans="2:4" ht="27.75" customHeight="1" thickTop="1">
      <c r="B23" s="412"/>
      <c r="C23" s="412"/>
      <c r="D23" s="412"/>
    </row>
    <row r="24" spans="2:4" ht="15" customHeight="1">
      <c r="B24" s="412"/>
      <c r="C24" s="412"/>
      <c r="D24" s="412"/>
    </row>
    <row r="25" spans="2:4" ht="15" customHeight="1">
      <c r="B25" s="412"/>
      <c r="C25" s="412"/>
      <c r="D25" s="412"/>
    </row>
    <row r="26" spans="2:4" ht="15" customHeight="1">
      <c r="B26" s="412"/>
      <c r="C26" s="412"/>
      <c r="D26" s="412"/>
    </row>
    <row r="27" spans="2:4" ht="15" customHeight="1">
      <c r="B27" s="412"/>
      <c r="C27" s="412"/>
      <c r="D27" s="412"/>
    </row>
    <row r="28" spans="2:4" ht="15" customHeight="1">
      <c r="B28" s="412"/>
      <c r="C28" s="412"/>
      <c r="D28" s="412"/>
    </row>
    <row r="29" spans="2:4" ht="15" customHeight="1">
      <c r="B29" s="412"/>
      <c r="C29" s="412"/>
      <c r="D29" s="412"/>
    </row>
    <row r="30" spans="2:4" ht="12.75">
      <c r="B30" s="412"/>
      <c r="C30" s="412"/>
      <c r="D30" s="412"/>
    </row>
    <row r="31" spans="2:4" ht="15" customHeight="1">
      <c r="B31" s="412"/>
      <c r="C31" s="412"/>
      <c r="D31" s="412"/>
    </row>
    <row r="32" spans="2:4" ht="15" customHeight="1">
      <c r="B32" s="412"/>
      <c r="C32" s="412"/>
      <c r="D32" s="412"/>
    </row>
    <row r="33" spans="2:4" ht="15" customHeight="1">
      <c r="B33" s="412"/>
      <c r="C33" s="412"/>
      <c r="D33" s="412"/>
    </row>
    <row r="34" spans="2:4" ht="12.75">
      <c r="B34" s="412"/>
      <c r="C34" s="412"/>
      <c r="D34" s="412"/>
    </row>
    <row r="35" spans="2:4" ht="15" customHeight="1">
      <c r="B35" s="412"/>
      <c r="C35" s="412"/>
      <c r="D35" s="412"/>
    </row>
    <row r="36" spans="2:4" ht="15" customHeight="1">
      <c r="B36" s="412"/>
      <c r="C36" s="412"/>
      <c r="D36" s="412"/>
    </row>
    <row r="37" spans="2:4" ht="15" customHeight="1">
      <c r="B37" s="412"/>
      <c r="C37" s="412"/>
      <c r="D37" s="412"/>
    </row>
    <row r="38" spans="2:4" ht="15" customHeight="1">
      <c r="B38" s="412"/>
      <c r="C38" s="412"/>
      <c r="D38" s="412"/>
    </row>
    <row r="39" spans="2:4" ht="15" customHeight="1">
      <c r="B39" s="412"/>
      <c r="C39" s="412"/>
      <c r="D39" s="412"/>
    </row>
    <row r="40" spans="2:4" ht="15" customHeight="1">
      <c r="B40" s="412"/>
      <c r="C40" s="412"/>
      <c r="D40" s="412"/>
    </row>
    <row r="41" spans="2:4" ht="15" customHeight="1">
      <c r="B41" s="412"/>
      <c r="C41" s="412"/>
      <c r="D41" s="412"/>
    </row>
    <row r="42" spans="2:4" ht="15" customHeight="1">
      <c r="B42" s="412"/>
      <c r="C42" s="412"/>
      <c r="D42" s="412"/>
    </row>
    <row r="43" spans="2:4" ht="15" customHeight="1">
      <c r="B43" s="412"/>
      <c r="C43" s="412"/>
      <c r="D43" s="412"/>
    </row>
    <row r="44" spans="2:4" ht="15" customHeight="1">
      <c r="B44" s="412"/>
      <c r="C44" s="412"/>
      <c r="D44" s="412"/>
    </row>
    <row r="45" spans="2:4" ht="15" customHeight="1">
      <c r="B45" s="412"/>
      <c r="C45" s="412"/>
      <c r="D45" s="412"/>
    </row>
    <row r="46" spans="2:4" ht="15" customHeight="1">
      <c r="B46" s="412"/>
      <c r="C46" s="412"/>
      <c r="D46" s="412"/>
    </row>
    <row r="47" spans="2:4" ht="15" customHeight="1">
      <c r="B47" s="412"/>
      <c r="C47" s="412"/>
      <c r="D47" s="412"/>
    </row>
    <row r="48" spans="2:4" ht="15" customHeight="1">
      <c r="B48" s="412"/>
      <c r="C48" s="412"/>
      <c r="D48" s="412"/>
    </row>
    <row r="49" spans="2:4" ht="15" customHeight="1">
      <c r="B49" s="412"/>
      <c r="C49" s="412"/>
      <c r="D49" s="412"/>
    </row>
    <row r="50" spans="2:4" ht="15" customHeight="1">
      <c r="B50" s="412"/>
      <c r="C50" s="412"/>
      <c r="D50" s="412"/>
    </row>
    <row r="51" spans="2:4" ht="15" customHeight="1">
      <c r="B51" s="412"/>
      <c r="C51" s="412"/>
      <c r="D51" s="412"/>
    </row>
    <row r="52" spans="2:4" ht="15" customHeight="1">
      <c r="B52" s="412"/>
      <c r="C52" s="412"/>
      <c r="D52" s="412"/>
    </row>
  </sheetData>
  <sheetProtection/>
  <mergeCells count="3">
    <mergeCell ref="C10:C11"/>
    <mergeCell ref="B10:B11"/>
    <mergeCell ref="B7:D7"/>
  </mergeCells>
  <printOptions horizontalCentered="1"/>
  <pageMargins left="0.2362204724409449" right="0.15748031496062992" top="1.141732283464567" bottom="0.5511811023622047" header="0.5118110236220472" footer="0.15748031496062992"/>
  <pageSetup fitToHeight="1" fitToWidth="1" horizontalDpi="600" verticalDpi="600" orientation="landscape" paperSize="9" r:id="rId1"/>
  <headerFooter alignWithMargins="0">
    <oddFooter>&amp;R&amp;"Arial Narrow,Regular"Страна 1 од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Verica Lazović</dc:creator>
  <cp:keywords/>
  <dc:description/>
  <cp:lastModifiedBy>AERS</cp:lastModifiedBy>
  <cp:lastPrinted>2019-02-06T08:14:59Z</cp:lastPrinted>
  <dcterms:created xsi:type="dcterms:W3CDTF">2006-07-05T09:57:32Z</dcterms:created>
  <dcterms:modified xsi:type="dcterms:W3CDTF">2019-02-06T08:15:45Z</dcterms:modified>
  <cp:category/>
  <cp:version/>
  <cp:contentType/>
  <cp:contentStatus/>
</cp:coreProperties>
</file>